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VSD PLANNING\Enrollment Projections\Projections 2025\5-Year Projection Products\"/>
    </mc:Choice>
  </mc:AlternateContent>
  <xr:revisionPtr revIDLastSave="0" documentId="13_ncr:1_{471A5D1D-A874-4E18-8466-C5044A0B7C59}" xr6:coauthVersionLast="36" xr6:coauthVersionMax="36" xr10:uidLastSave="{00000000-0000-0000-0000-000000000000}"/>
  <bookViews>
    <workbookView xWindow="0" yWindow="0" windowWidth="7170" windowHeight="7965" activeTab="1" xr2:uid="{EC3CFC3B-39B5-40F0-BDA7-E228CE6409EF}"/>
  </bookViews>
  <sheets>
    <sheet name="BOE - Full 5-Yr" sheetId="5" r:id="rId1"/>
    <sheet name="Regional Summary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9" i="7" l="1"/>
  <c r="S79" i="7"/>
  <c r="P79" i="7"/>
  <c r="M79" i="7"/>
  <c r="J79" i="7"/>
  <c r="G79" i="7"/>
  <c r="V78" i="7"/>
  <c r="V77" i="7"/>
  <c r="S78" i="7"/>
  <c r="S77" i="7"/>
  <c r="P78" i="7"/>
  <c r="P77" i="7"/>
  <c r="M78" i="7"/>
  <c r="M77" i="7"/>
  <c r="J78" i="7"/>
  <c r="J77" i="7"/>
  <c r="G77" i="7"/>
  <c r="G78" i="7"/>
  <c r="V70" i="7"/>
  <c r="U70" i="7"/>
  <c r="S70" i="7"/>
  <c r="R70" i="7"/>
  <c r="P70" i="7"/>
  <c r="O70" i="7"/>
  <c r="M70" i="7"/>
  <c r="L70" i="7"/>
  <c r="J70" i="7"/>
  <c r="I70" i="7"/>
  <c r="G70" i="7"/>
  <c r="F70" i="7"/>
  <c r="D70" i="7"/>
  <c r="V69" i="7"/>
  <c r="U69" i="7"/>
  <c r="S69" i="7"/>
  <c r="R69" i="7"/>
  <c r="P69" i="7"/>
  <c r="O69" i="7"/>
  <c r="M69" i="7"/>
  <c r="L69" i="7"/>
  <c r="J69" i="7"/>
  <c r="I69" i="7"/>
  <c r="G69" i="7"/>
  <c r="F69" i="7"/>
  <c r="D69" i="7"/>
  <c r="V68" i="7"/>
  <c r="U68" i="7"/>
  <c r="S68" i="7"/>
  <c r="R68" i="7"/>
  <c r="P68" i="7"/>
  <c r="O68" i="7"/>
  <c r="M68" i="7"/>
  <c r="L68" i="7"/>
  <c r="J68" i="7"/>
  <c r="I68" i="7"/>
  <c r="G68" i="7"/>
  <c r="F68" i="7"/>
  <c r="D68" i="7"/>
  <c r="V67" i="7"/>
  <c r="V71" i="7" s="1"/>
  <c r="V72" i="7" s="1"/>
  <c r="U67" i="7"/>
  <c r="S67" i="7"/>
  <c r="R67" i="7"/>
  <c r="P67" i="7"/>
  <c r="O67" i="7"/>
  <c r="M67" i="7"/>
  <c r="L67" i="7"/>
  <c r="J67" i="7"/>
  <c r="I67" i="7"/>
  <c r="G67" i="7"/>
  <c r="F67" i="7"/>
  <c r="D67" i="7"/>
  <c r="V66" i="7"/>
  <c r="U66" i="7"/>
  <c r="S66" i="7"/>
  <c r="R66" i="7"/>
  <c r="P66" i="7"/>
  <c r="O66" i="7"/>
  <c r="M66" i="7"/>
  <c r="L66" i="7"/>
  <c r="J66" i="7"/>
  <c r="I66" i="7"/>
  <c r="G66" i="7"/>
  <c r="F66" i="7"/>
  <c r="D66" i="7"/>
  <c r="V65" i="7"/>
  <c r="U65" i="7"/>
  <c r="S65" i="7"/>
  <c r="R65" i="7"/>
  <c r="P65" i="7"/>
  <c r="O65" i="7"/>
  <c r="M65" i="7"/>
  <c r="M71" i="7" s="1"/>
  <c r="M72" i="7" s="1"/>
  <c r="L65" i="7"/>
  <c r="J65" i="7"/>
  <c r="I65" i="7"/>
  <c r="G65" i="7"/>
  <c r="F65" i="7"/>
  <c r="D65" i="7"/>
  <c r="V55" i="7"/>
  <c r="U55" i="7"/>
  <c r="S55" i="7"/>
  <c r="R55" i="7"/>
  <c r="P55" i="7"/>
  <c r="O55" i="7"/>
  <c r="M55" i="7"/>
  <c r="L55" i="7"/>
  <c r="J55" i="7"/>
  <c r="I55" i="7"/>
  <c r="G55" i="7"/>
  <c r="F55" i="7"/>
  <c r="D55" i="7"/>
  <c r="V54" i="7"/>
  <c r="U54" i="7"/>
  <c r="S54" i="7"/>
  <c r="R54" i="7"/>
  <c r="P54" i="7"/>
  <c r="O54" i="7"/>
  <c r="M54" i="7"/>
  <c r="L54" i="7"/>
  <c r="J54" i="7"/>
  <c r="I54" i="7"/>
  <c r="G54" i="7"/>
  <c r="F54" i="7"/>
  <c r="D54" i="7"/>
  <c r="V53" i="7"/>
  <c r="U53" i="7"/>
  <c r="S53" i="7"/>
  <c r="R53" i="7"/>
  <c r="P53" i="7"/>
  <c r="O53" i="7"/>
  <c r="M53" i="7"/>
  <c r="L53" i="7"/>
  <c r="J53" i="7"/>
  <c r="I53" i="7"/>
  <c r="G53" i="7"/>
  <c r="G56" i="7" s="1"/>
  <c r="G57" i="7" s="1"/>
  <c r="F53" i="7"/>
  <c r="D53" i="7"/>
  <c r="V52" i="7"/>
  <c r="U52" i="7"/>
  <c r="S52" i="7"/>
  <c r="R52" i="7"/>
  <c r="P52" i="7"/>
  <c r="O52" i="7"/>
  <c r="M52" i="7"/>
  <c r="L52" i="7"/>
  <c r="J52" i="7"/>
  <c r="I52" i="7"/>
  <c r="G52" i="7"/>
  <c r="F52" i="7"/>
  <c r="D52" i="7"/>
  <c r="V51" i="7"/>
  <c r="V56" i="7" s="1"/>
  <c r="V57" i="7" s="1"/>
  <c r="U51" i="7"/>
  <c r="S51" i="7"/>
  <c r="R51" i="7"/>
  <c r="P51" i="7"/>
  <c r="O51" i="7"/>
  <c r="M51" i="7"/>
  <c r="L51" i="7"/>
  <c r="J51" i="7"/>
  <c r="I51" i="7"/>
  <c r="G51" i="7"/>
  <c r="F51" i="7"/>
  <c r="D51" i="7"/>
  <c r="V42" i="7"/>
  <c r="U42" i="7"/>
  <c r="S42" i="7"/>
  <c r="R42" i="7"/>
  <c r="P42" i="7"/>
  <c r="O42" i="7"/>
  <c r="M42" i="7"/>
  <c r="L42" i="7"/>
  <c r="J42" i="7"/>
  <c r="I42" i="7"/>
  <c r="G42" i="7"/>
  <c r="F42" i="7"/>
  <c r="D42" i="7"/>
  <c r="V41" i="7"/>
  <c r="U41" i="7"/>
  <c r="S41" i="7"/>
  <c r="R41" i="7"/>
  <c r="P41" i="7"/>
  <c r="O41" i="7"/>
  <c r="M41" i="7"/>
  <c r="L41" i="7"/>
  <c r="J41" i="7"/>
  <c r="I41" i="7"/>
  <c r="G41" i="7"/>
  <c r="F41" i="7"/>
  <c r="D41" i="7"/>
  <c r="V40" i="7"/>
  <c r="U40" i="7"/>
  <c r="S40" i="7"/>
  <c r="R40" i="7"/>
  <c r="P40" i="7"/>
  <c r="O40" i="7"/>
  <c r="M40" i="7"/>
  <c r="L40" i="7"/>
  <c r="J40" i="7"/>
  <c r="I40" i="7"/>
  <c r="G40" i="7"/>
  <c r="F40" i="7"/>
  <c r="D40" i="7"/>
  <c r="V39" i="7"/>
  <c r="U39" i="7"/>
  <c r="S39" i="7"/>
  <c r="R39" i="7"/>
  <c r="P39" i="7"/>
  <c r="P43" i="7" s="1"/>
  <c r="P44" i="7" s="1"/>
  <c r="O39" i="7"/>
  <c r="M39" i="7"/>
  <c r="L39" i="7"/>
  <c r="J39" i="7"/>
  <c r="I39" i="7"/>
  <c r="G39" i="7"/>
  <c r="F39" i="7"/>
  <c r="D39" i="7"/>
  <c r="V23" i="7"/>
  <c r="U23" i="7"/>
  <c r="S23" i="7"/>
  <c r="R23" i="7"/>
  <c r="P23" i="7"/>
  <c r="O23" i="7"/>
  <c r="M23" i="7"/>
  <c r="L23" i="7"/>
  <c r="J23" i="7"/>
  <c r="I23" i="7"/>
  <c r="G23" i="7"/>
  <c r="F23" i="7"/>
  <c r="D23" i="7"/>
  <c r="V22" i="7"/>
  <c r="U22" i="7"/>
  <c r="S22" i="7"/>
  <c r="R22" i="7"/>
  <c r="P22" i="7"/>
  <c r="O22" i="7"/>
  <c r="M22" i="7"/>
  <c r="L22" i="7"/>
  <c r="J22" i="7"/>
  <c r="I22" i="7"/>
  <c r="G22" i="7"/>
  <c r="F22" i="7"/>
  <c r="D22" i="7"/>
  <c r="V21" i="7"/>
  <c r="U21" i="7"/>
  <c r="S21" i="7"/>
  <c r="R21" i="7"/>
  <c r="P21" i="7"/>
  <c r="O21" i="7"/>
  <c r="M21" i="7"/>
  <c r="L21" i="7"/>
  <c r="J21" i="7"/>
  <c r="I21" i="7"/>
  <c r="G21" i="7"/>
  <c r="F21" i="7"/>
  <c r="D21" i="7"/>
  <c r="V20" i="7"/>
  <c r="U20" i="7"/>
  <c r="S20" i="7"/>
  <c r="R20" i="7"/>
  <c r="P20" i="7"/>
  <c r="O20" i="7"/>
  <c r="M20" i="7"/>
  <c r="L20" i="7"/>
  <c r="J20" i="7"/>
  <c r="I20" i="7"/>
  <c r="G20" i="7"/>
  <c r="F20" i="7"/>
  <c r="D20" i="7"/>
  <c r="V19" i="7"/>
  <c r="U19" i="7"/>
  <c r="S19" i="7"/>
  <c r="R19" i="7"/>
  <c r="P19" i="7"/>
  <c r="O19" i="7"/>
  <c r="M19" i="7"/>
  <c r="L19" i="7"/>
  <c r="J19" i="7"/>
  <c r="I19" i="7"/>
  <c r="G19" i="7"/>
  <c r="F19" i="7"/>
  <c r="D19" i="7"/>
  <c r="V18" i="7"/>
  <c r="U18" i="7"/>
  <c r="S18" i="7"/>
  <c r="R18" i="7"/>
  <c r="P18" i="7"/>
  <c r="O18" i="7"/>
  <c r="M18" i="7"/>
  <c r="L18" i="7"/>
  <c r="J18" i="7"/>
  <c r="I18" i="7"/>
  <c r="G18" i="7"/>
  <c r="F18" i="7"/>
  <c r="D18" i="7"/>
  <c r="V17" i="7"/>
  <c r="U17" i="7"/>
  <c r="S17" i="7"/>
  <c r="R17" i="7"/>
  <c r="P17" i="7"/>
  <c r="O17" i="7"/>
  <c r="M17" i="7"/>
  <c r="L17" i="7"/>
  <c r="J17" i="7"/>
  <c r="I17" i="7"/>
  <c r="G17" i="7"/>
  <c r="F17" i="7"/>
  <c r="D17" i="7"/>
  <c r="V16" i="7"/>
  <c r="U16" i="7"/>
  <c r="S16" i="7"/>
  <c r="R16" i="7"/>
  <c r="P16" i="7"/>
  <c r="O16" i="7"/>
  <c r="M16" i="7"/>
  <c r="L16" i="7"/>
  <c r="J16" i="7"/>
  <c r="I16" i="7"/>
  <c r="G16" i="7"/>
  <c r="F16" i="7"/>
  <c r="D16" i="7"/>
  <c r="V15" i="7"/>
  <c r="U15" i="7"/>
  <c r="S15" i="7"/>
  <c r="R15" i="7"/>
  <c r="P15" i="7"/>
  <c r="O15" i="7"/>
  <c r="M15" i="7"/>
  <c r="L15" i="7"/>
  <c r="J15" i="7"/>
  <c r="I15" i="7"/>
  <c r="G15" i="7"/>
  <c r="F15" i="7"/>
  <c r="D15" i="7"/>
  <c r="V14" i="7"/>
  <c r="U14" i="7"/>
  <c r="S14" i="7"/>
  <c r="R14" i="7"/>
  <c r="P14" i="7"/>
  <c r="O14" i="7"/>
  <c r="M14" i="7"/>
  <c r="L14" i="7"/>
  <c r="J14" i="7"/>
  <c r="I14" i="7"/>
  <c r="G14" i="7"/>
  <c r="F14" i="7"/>
  <c r="D14" i="7"/>
  <c r="V13" i="7"/>
  <c r="U13" i="7"/>
  <c r="S13" i="7"/>
  <c r="R13" i="7"/>
  <c r="P13" i="7"/>
  <c r="O13" i="7"/>
  <c r="M13" i="7"/>
  <c r="L13" i="7"/>
  <c r="J13" i="7"/>
  <c r="I13" i="7"/>
  <c r="G13" i="7"/>
  <c r="F13" i="7"/>
  <c r="D13" i="7"/>
  <c r="V12" i="7"/>
  <c r="U12" i="7"/>
  <c r="S12" i="7"/>
  <c r="R12" i="7"/>
  <c r="P12" i="7"/>
  <c r="O12" i="7"/>
  <c r="M12" i="7"/>
  <c r="L12" i="7"/>
  <c r="J12" i="7"/>
  <c r="I12" i="7"/>
  <c r="G12" i="7"/>
  <c r="F12" i="7"/>
  <c r="D12" i="7"/>
  <c r="V11" i="7"/>
  <c r="U11" i="7"/>
  <c r="S11" i="7"/>
  <c r="R11" i="7"/>
  <c r="P11" i="7"/>
  <c r="O11" i="7"/>
  <c r="M11" i="7"/>
  <c r="L11" i="7"/>
  <c r="J11" i="7"/>
  <c r="I11" i="7"/>
  <c r="G11" i="7"/>
  <c r="F11" i="7"/>
  <c r="D11" i="7"/>
  <c r="V10" i="7"/>
  <c r="U10" i="7"/>
  <c r="S10" i="7"/>
  <c r="R10" i="7"/>
  <c r="P10" i="7"/>
  <c r="O10" i="7"/>
  <c r="M10" i="7"/>
  <c r="L10" i="7"/>
  <c r="J10" i="7"/>
  <c r="I10" i="7"/>
  <c r="G10" i="7"/>
  <c r="F10" i="7"/>
  <c r="D10" i="7"/>
  <c r="C24" i="7"/>
  <c r="E24" i="7"/>
  <c r="H24" i="7"/>
  <c r="K24" i="7"/>
  <c r="N24" i="7"/>
  <c r="O24" i="7"/>
  <c r="Q24" i="7"/>
  <c r="R24" i="7" s="1"/>
  <c r="T24" i="7"/>
  <c r="T71" i="7"/>
  <c r="Q71" i="7"/>
  <c r="N71" i="7"/>
  <c r="K71" i="7"/>
  <c r="H71" i="7"/>
  <c r="E71" i="7"/>
  <c r="C71" i="7"/>
  <c r="F71" i="7" s="1"/>
  <c r="D71" i="7"/>
  <c r="D72" i="7" s="1"/>
  <c r="S71" i="7"/>
  <c r="S72" i="7" s="1"/>
  <c r="P71" i="7"/>
  <c r="P72" i="7" s="1"/>
  <c r="T56" i="7"/>
  <c r="Q56" i="7"/>
  <c r="N56" i="7"/>
  <c r="O56" i="7" s="1"/>
  <c r="K56" i="7"/>
  <c r="H56" i="7"/>
  <c r="E56" i="7"/>
  <c r="C56" i="7"/>
  <c r="U56" i="7" s="1"/>
  <c r="D56" i="7"/>
  <c r="D57" i="7" s="1"/>
  <c r="T43" i="7"/>
  <c r="Q43" i="7"/>
  <c r="N43" i="7"/>
  <c r="K43" i="7"/>
  <c r="H43" i="7"/>
  <c r="E43" i="7"/>
  <c r="C43" i="7"/>
  <c r="G31" i="7"/>
  <c r="F31" i="7"/>
  <c r="D31" i="7"/>
  <c r="G30" i="7"/>
  <c r="F30" i="7"/>
  <c r="D30" i="7"/>
  <c r="M43" i="7" l="1"/>
  <c r="M44" i="7" s="1"/>
  <c r="P56" i="7"/>
  <c r="P57" i="7" s="1"/>
  <c r="D43" i="7"/>
  <c r="D44" i="7" s="1"/>
  <c r="G24" i="7"/>
  <c r="G25" i="7" s="1"/>
  <c r="J71" i="7"/>
  <c r="J72" i="7" s="1"/>
  <c r="G71" i="7"/>
  <c r="G72" i="7" s="1"/>
  <c r="J43" i="7"/>
  <c r="J44" i="7" s="1"/>
  <c r="I71" i="7"/>
  <c r="L71" i="7"/>
  <c r="P24" i="7"/>
  <c r="P25" i="7" s="1"/>
  <c r="F24" i="7"/>
  <c r="V43" i="7"/>
  <c r="V44" i="7" s="1"/>
  <c r="M24" i="7"/>
  <c r="M25" i="7" s="1"/>
  <c r="R71" i="7"/>
  <c r="D24" i="7"/>
  <c r="D25" i="7" s="1"/>
  <c r="V24" i="7"/>
  <c r="V25" i="7" s="1"/>
  <c r="J56" i="7"/>
  <c r="J57" i="7" s="1"/>
  <c r="S24" i="7"/>
  <c r="S25" i="7" s="1"/>
  <c r="M56" i="7"/>
  <c r="M57" i="7" s="1"/>
  <c r="J24" i="7"/>
  <c r="J25" i="7" s="1"/>
  <c r="S43" i="7"/>
  <c r="S44" i="7" s="1"/>
  <c r="G43" i="7"/>
  <c r="G44" i="7" s="1"/>
  <c r="S56" i="7"/>
  <c r="S57" i="7" s="1"/>
  <c r="O71" i="7"/>
  <c r="U71" i="7"/>
  <c r="F56" i="7"/>
  <c r="R56" i="7"/>
  <c r="L56" i="7"/>
  <c r="F43" i="7"/>
  <c r="I43" i="7"/>
  <c r="L43" i="7"/>
  <c r="R43" i="7"/>
  <c r="U43" i="7"/>
  <c r="L24" i="7"/>
  <c r="I24" i="7"/>
  <c r="U24" i="7"/>
  <c r="O43" i="7"/>
  <c r="I56" i="7"/>
  <c r="C27" i="5" l="1"/>
  <c r="N15" i="5" l="1"/>
  <c r="D41" i="5" l="1"/>
  <c r="I15" i="5"/>
  <c r="I9" i="5"/>
  <c r="T40" i="5" l="1"/>
  <c r="T39" i="5"/>
  <c r="T38" i="5"/>
  <c r="T37" i="5"/>
  <c r="T36" i="5"/>
  <c r="T35" i="5"/>
  <c r="T34" i="5"/>
  <c r="T33" i="5"/>
  <c r="T32" i="5"/>
  <c r="T31" i="5"/>
  <c r="T30" i="5"/>
  <c r="T29" i="5"/>
  <c r="T28" i="5"/>
  <c r="T27" i="5"/>
  <c r="T26" i="5"/>
  <c r="T25" i="5"/>
  <c r="T24" i="5"/>
  <c r="T23" i="5"/>
  <c r="T22" i="5"/>
  <c r="T21" i="5"/>
  <c r="T20" i="5"/>
  <c r="T19" i="5"/>
  <c r="T18" i="5"/>
  <c r="T17" i="5"/>
  <c r="T16" i="5"/>
  <c r="T15" i="5"/>
  <c r="T14" i="5"/>
  <c r="T13" i="5"/>
  <c r="T12" i="5"/>
  <c r="T11" i="5"/>
  <c r="T10" i="5"/>
  <c r="T9" i="5"/>
  <c r="S41" i="5"/>
  <c r="U40" i="5"/>
  <c r="U39" i="5"/>
  <c r="U38" i="5"/>
  <c r="U37" i="5"/>
  <c r="U36" i="5"/>
  <c r="U35" i="5"/>
  <c r="U34" i="5"/>
  <c r="U33" i="5"/>
  <c r="U32" i="5"/>
  <c r="U31" i="5"/>
  <c r="U30" i="5"/>
  <c r="U29" i="5"/>
  <c r="U28" i="5"/>
  <c r="U27" i="5"/>
  <c r="U26" i="5"/>
  <c r="U25" i="5"/>
  <c r="U24" i="5"/>
  <c r="U23" i="5"/>
  <c r="U22" i="5"/>
  <c r="U21" i="5"/>
  <c r="U20" i="5"/>
  <c r="U19" i="5"/>
  <c r="U18" i="5"/>
  <c r="U17" i="5"/>
  <c r="U16" i="5"/>
  <c r="U15" i="5"/>
  <c r="U14" i="5"/>
  <c r="U13" i="5"/>
  <c r="U12" i="5"/>
  <c r="U11" i="5"/>
  <c r="U10" i="5"/>
  <c r="U9" i="5"/>
  <c r="Q40" i="5"/>
  <c r="Q39" i="5"/>
  <c r="Q38" i="5"/>
  <c r="Q37" i="5"/>
  <c r="Q36" i="5"/>
  <c r="Q35" i="5"/>
  <c r="Q34" i="5"/>
  <c r="Q33" i="5"/>
  <c r="Q32" i="5"/>
  <c r="Q31" i="5"/>
  <c r="Q30" i="5"/>
  <c r="Q29" i="5"/>
  <c r="Q28" i="5"/>
  <c r="Q27" i="5"/>
  <c r="Q26" i="5"/>
  <c r="Q25" i="5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Q10" i="5"/>
  <c r="Q9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4" i="5"/>
  <c r="N13" i="5"/>
  <c r="N12" i="5"/>
  <c r="N11" i="5"/>
  <c r="N10" i="5"/>
  <c r="N9" i="5"/>
  <c r="P41" i="5"/>
  <c r="M41" i="5"/>
  <c r="R40" i="5"/>
  <c r="O40" i="5"/>
  <c r="R39" i="5"/>
  <c r="O39" i="5"/>
  <c r="R38" i="5"/>
  <c r="O38" i="5"/>
  <c r="R37" i="5"/>
  <c r="O37" i="5"/>
  <c r="R36" i="5"/>
  <c r="O36" i="5"/>
  <c r="R35" i="5"/>
  <c r="O35" i="5"/>
  <c r="R34" i="5"/>
  <c r="O34" i="5"/>
  <c r="R33" i="5"/>
  <c r="O33" i="5"/>
  <c r="R32" i="5"/>
  <c r="O32" i="5"/>
  <c r="R31" i="5"/>
  <c r="O31" i="5"/>
  <c r="R30" i="5"/>
  <c r="O30" i="5"/>
  <c r="R29" i="5"/>
  <c r="O29" i="5"/>
  <c r="R28" i="5"/>
  <c r="O28" i="5"/>
  <c r="R27" i="5"/>
  <c r="O27" i="5"/>
  <c r="R26" i="5"/>
  <c r="O26" i="5"/>
  <c r="R25" i="5"/>
  <c r="O25" i="5"/>
  <c r="R24" i="5"/>
  <c r="O24" i="5"/>
  <c r="R23" i="5"/>
  <c r="O23" i="5"/>
  <c r="R22" i="5"/>
  <c r="O22" i="5"/>
  <c r="R21" i="5"/>
  <c r="O21" i="5"/>
  <c r="R20" i="5"/>
  <c r="O20" i="5"/>
  <c r="R19" i="5"/>
  <c r="O19" i="5"/>
  <c r="R18" i="5"/>
  <c r="O18" i="5"/>
  <c r="R17" i="5"/>
  <c r="O17" i="5"/>
  <c r="R16" i="5"/>
  <c r="O16" i="5"/>
  <c r="R15" i="5"/>
  <c r="O15" i="5"/>
  <c r="R14" i="5"/>
  <c r="O14" i="5"/>
  <c r="R13" i="5"/>
  <c r="O13" i="5"/>
  <c r="R12" i="5"/>
  <c r="O12" i="5"/>
  <c r="R11" i="5"/>
  <c r="O11" i="5"/>
  <c r="R10" i="5"/>
  <c r="O10" i="5"/>
  <c r="R9" i="5"/>
  <c r="O9" i="5"/>
  <c r="J41" i="5"/>
  <c r="G41" i="5"/>
  <c r="B41" i="5"/>
  <c r="L40" i="5"/>
  <c r="K40" i="5"/>
  <c r="I40" i="5"/>
  <c r="H40" i="5"/>
  <c r="F40" i="5"/>
  <c r="E40" i="5"/>
  <c r="C40" i="5"/>
  <c r="L39" i="5"/>
  <c r="K39" i="5"/>
  <c r="I39" i="5"/>
  <c r="H39" i="5"/>
  <c r="F39" i="5"/>
  <c r="E39" i="5"/>
  <c r="C39" i="5"/>
  <c r="L38" i="5"/>
  <c r="K38" i="5"/>
  <c r="I38" i="5"/>
  <c r="H38" i="5"/>
  <c r="F38" i="5"/>
  <c r="E38" i="5"/>
  <c r="C38" i="5"/>
  <c r="L37" i="5"/>
  <c r="K37" i="5"/>
  <c r="I37" i="5"/>
  <c r="H37" i="5"/>
  <c r="F37" i="5"/>
  <c r="E37" i="5"/>
  <c r="C37" i="5"/>
  <c r="L36" i="5"/>
  <c r="K36" i="5"/>
  <c r="I36" i="5"/>
  <c r="H36" i="5"/>
  <c r="F36" i="5"/>
  <c r="E36" i="5"/>
  <c r="C36" i="5"/>
  <c r="L35" i="5"/>
  <c r="K35" i="5"/>
  <c r="I35" i="5"/>
  <c r="H35" i="5"/>
  <c r="F35" i="5"/>
  <c r="E35" i="5"/>
  <c r="C35" i="5"/>
  <c r="L34" i="5"/>
  <c r="K34" i="5"/>
  <c r="I34" i="5"/>
  <c r="H34" i="5"/>
  <c r="F34" i="5"/>
  <c r="E34" i="5"/>
  <c r="C34" i="5"/>
  <c r="L33" i="5"/>
  <c r="K33" i="5"/>
  <c r="I33" i="5"/>
  <c r="H33" i="5"/>
  <c r="F33" i="5"/>
  <c r="E33" i="5"/>
  <c r="C33" i="5"/>
  <c r="L32" i="5"/>
  <c r="K32" i="5"/>
  <c r="I32" i="5"/>
  <c r="H32" i="5"/>
  <c r="F32" i="5"/>
  <c r="E32" i="5"/>
  <c r="C32" i="5"/>
  <c r="L31" i="5"/>
  <c r="K31" i="5"/>
  <c r="I31" i="5"/>
  <c r="H31" i="5"/>
  <c r="F31" i="5"/>
  <c r="E31" i="5"/>
  <c r="C31" i="5"/>
  <c r="L30" i="5"/>
  <c r="K30" i="5"/>
  <c r="I30" i="5"/>
  <c r="H30" i="5"/>
  <c r="F30" i="5"/>
  <c r="E30" i="5"/>
  <c r="C30" i="5"/>
  <c r="L29" i="5"/>
  <c r="K29" i="5"/>
  <c r="I29" i="5"/>
  <c r="H29" i="5"/>
  <c r="F29" i="5"/>
  <c r="E29" i="5"/>
  <c r="C29" i="5"/>
  <c r="L28" i="5"/>
  <c r="K28" i="5"/>
  <c r="I28" i="5"/>
  <c r="H28" i="5"/>
  <c r="F28" i="5"/>
  <c r="E28" i="5"/>
  <c r="C28" i="5"/>
  <c r="L27" i="5"/>
  <c r="K27" i="5"/>
  <c r="I27" i="5"/>
  <c r="H27" i="5"/>
  <c r="F27" i="5"/>
  <c r="E27" i="5"/>
  <c r="L26" i="5"/>
  <c r="K26" i="5"/>
  <c r="I26" i="5"/>
  <c r="H26" i="5"/>
  <c r="F26" i="5"/>
  <c r="E26" i="5"/>
  <c r="C26" i="5"/>
  <c r="L25" i="5"/>
  <c r="K25" i="5"/>
  <c r="I25" i="5"/>
  <c r="H25" i="5"/>
  <c r="F25" i="5"/>
  <c r="E25" i="5"/>
  <c r="C25" i="5"/>
  <c r="L24" i="5"/>
  <c r="K24" i="5"/>
  <c r="I24" i="5"/>
  <c r="H24" i="5"/>
  <c r="F24" i="5"/>
  <c r="E24" i="5"/>
  <c r="C24" i="5"/>
  <c r="L23" i="5"/>
  <c r="K23" i="5"/>
  <c r="I23" i="5"/>
  <c r="H23" i="5"/>
  <c r="F23" i="5"/>
  <c r="E23" i="5"/>
  <c r="C23" i="5"/>
  <c r="L22" i="5"/>
  <c r="K22" i="5"/>
  <c r="I22" i="5"/>
  <c r="H22" i="5"/>
  <c r="F22" i="5"/>
  <c r="E22" i="5"/>
  <c r="C22" i="5"/>
  <c r="L21" i="5"/>
  <c r="K21" i="5"/>
  <c r="I21" i="5"/>
  <c r="H21" i="5"/>
  <c r="F21" i="5"/>
  <c r="E21" i="5"/>
  <c r="C21" i="5"/>
  <c r="L20" i="5"/>
  <c r="K20" i="5"/>
  <c r="I20" i="5"/>
  <c r="H20" i="5"/>
  <c r="F20" i="5"/>
  <c r="E20" i="5"/>
  <c r="C20" i="5"/>
  <c r="L19" i="5"/>
  <c r="K19" i="5"/>
  <c r="I19" i="5"/>
  <c r="H19" i="5"/>
  <c r="F19" i="5"/>
  <c r="E19" i="5"/>
  <c r="C19" i="5"/>
  <c r="L18" i="5"/>
  <c r="K18" i="5"/>
  <c r="I18" i="5"/>
  <c r="H18" i="5"/>
  <c r="F18" i="5"/>
  <c r="E18" i="5"/>
  <c r="C18" i="5"/>
  <c r="L17" i="5"/>
  <c r="K17" i="5"/>
  <c r="I17" i="5"/>
  <c r="H17" i="5"/>
  <c r="F17" i="5"/>
  <c r="E17" i="5"/>
  <c r="C17" i="5"/>
  <c r="L16" i="5"/>
  <c r="K16" i="5"/>
  <c r="I16" i="5"/>
  <c r="H16" i="5"/>
  <c r="F16" i="5"/>
  <c r="E16" i="5"/>
  <c r="C16" i="5"/>
  <c r="L15" i="5"/>
  <c r="K15" i="5"/>
  <c r="H15" i="5"/>
  <c r="F15" i="5"/>
  <c r="E15" i="5"/>
  <c r="C15" i="5"/>
  <c r="L14" i="5"/>
  <c r="K14" i="5"/>
  <c r="I14" i="5"/>
  <c r="H14" i="5"/>
  <c r="F14" i="5"/>
  <c r="E14" i="5"/>
  <c r="C14" i="5"/>
  <c r="L13" i="5"/>
  <c r="K13" i="5"/>
  <c r="I13" i="5"/>
  <c r="H13" i="5"/>
  <c r="F13" i="5"/>
  <c r="E13" i="5"/>
  <c r="C13" i="5"/>
  <c r="L12" i="5"/>
  <c r="K12" i="5"/>
  <c r="I12" i="5"/>
  <c r="H12" i="5"/>
  <c r="F12" i="5"/>
  <c r="E12" i="5"/>
  <c r="C12" i="5"/>
  <c r="L11" i="5"/>
  <c r="K11" i="5"/>
  <c r="I11" i="5"/>
  <c r="H11" i="5"/>
  <c r="F11" i="5"/>
  <c r="E11" i="5"/>
  <c r="C11" i="5"/>
  <c r="L10" i="5"/>
  <c r="K10" i="5"/>
  <c r="I10" i="5"/>
  <c r="H10" i="5"/>
  <c r="F10" i="5"/>
  <c r="E10" i="5"/>
  <c r="C10" i="5"/>
  <c r="L9" i="5"/>
  <c r="K9" i="5"/>
  <c r="H9" i="5"/>
  <c r="F9" i="5"/>
  <c r="E9" i="5"/>
  <c r="C9" i="5"/>
  <c r="N41" i="5" l="1"/>
  <c r="T41" i="5"/>
  <c r="Q41" i="5"/>
  <c r="K41" i="5"/>
  <c r="H41" i="5"/>
  <c r="E41" i="5"/>
</calcChain>
</file>

<file path=xl/sharedStrings.xml><?xml version="1.0" encoding="utf-8"?>
<sst xmlns="http://schemas.openxmlformats.org/spreadsheetml/2006/main" count="376" uniqueCount="102">
  <si>
    <t>%</t>
  </si>
  <si>
    <t>Capacity</t>
  </si>
  <si>
    <t>Elementary</t>
  </si>
  <si>
    <t>Bear Creek</t>
  </si>
  <si>
    <t>Birch</t>
  </si>
  <si>
    <t>Coal Creek</t>
  </si>
  <si>
    <t>Creekside</t>
  </si>
  <si>
    <t>Crest View</t>
  </si>
  <si>
    <t>Douglass</t>
  </si>
  <si>
    <t>Eisenhower</t>
  </si>
  <si>
    <t>Emerald</t>
  </si>
  <si>
    <t>Fireside</t>
  </si>
  <si>
    <t>Flatirons</t>
  </si>
  <si>
    <t>Foothill</t>
  </si>
  <si>
    <t>Gold Hill</t>
  </si>
  <si>
    <t>Heatherwood</t>
  </si>
  <si>
    <t>Jamestown</t>
  </si>
  <si>
    <t>Kohl</t>
  </si>
  <si>
    <t>Lafayette</t>
  </si>
  <si>
    <t>Louisville</t>
  </si>
  <si>
    <t>Mesa</t>
  </si>
  <si>
    <t>Nederland</t>
  </si>
  <si>
    <t>Ryan</t>
  </si>
  <si>
    <t>Superior</t>
  </si>
  <si>
    <t>University Hill</t>
  </si>
  <si>
    <t>Whittier</t>
  </si>
  <si>
    <t>Montessori</t>
  </si>
  <si>
    <t>Pioneer</t>
  </si>
  <si>
    <t>Sanchez</t>
  </si>
  <si>
    <t>2027-28</t>
  </si>
  <si>
    <t>BCSIS-HP</t>
  </si>
  <si>
    <t>Capacity*</t>
  </si>
  <si>
    <t>Cap.</t>
  </si>
  <si>
    <t>2025-26</t>
  </si>
  <si>
    <t>Rnds.</t>
  </si>
  <si>
    <t xml:space="preserve">Aspen Creek </t>
  </si>
  <si>
    <t xml:space="preserve">Eldorado </t>
  </si>
  <si>
    <t>Monarch</t>
  </si>
  <si>
    <t>Rounds</t>
  </si>
  <si>
    <t>Mountain or specialized program (exempt)</t>
  </si>
  <si>
    <t>Elem. Total</t>
  </si>
  <si>
    <t>Eldorado</t>
  </si>
  <si>
    <t>(+) Eldorado</t>
  </si>
  <si>
    <t>(+) Flatirons</t>
  </si>
  <si>
    <t>(+) Heatherwood</t>
  </si>
  <si>
    <t>(+) Kohl</t>
  </si>
  <si>
    <t>(+) Mesa</t>
  </si>
  <si>
    <t>(+) Coal Creek</t>
  </si>
  <si>
    <t>(+) Eisenhower</t>
  </si>
  <si>
    <t>(+) Birch</t>
  </si>
  <si>
    <t>Columbine</t>
  </si>
  <si>
    <t>(+) Whittier</t>
  </si>
  <si>
    <t>2026-27</t>
  </si>
  <si>
    <t>2028-29</t>
  </si>
  <si>
    <t>Enroll</t>
  </si>
  <si>
    <t>(+) Bear Creek</t>
  </si>
  <si>
    <t>*program capacity based on current use of the building</t>
  </si>
  <si>
    <t>Proj.</t>
  </si>
  <si>
    <t>(+) Comm. Montessori</t>
  </si>
  <si>
    <t>Comm. Montessori</t>
  </si>
  <si>
    <t>PROJECTED</t>
  </si>
  <si>
    <t>ACTUAL</t>
  </si>
  <si>
    <r>
      <t>Orange indicates initial Engagement criteria met (&lt;=1.5 rounds and/</t>
    </r>
    <r>
      <rPr>
        <sz val="10"/>
        <color rgb="FF000000"/>
        <rFont val="Arial"/>
        <family val="2"/>
      </rPr>
      <t>or</t>
    </r>
    <r>
      <rPr>
        <sz val="10"/>
        <color indexed="8"/>
        <rFont val="Arial"/>
        <family val="2"/>
      </rPr>
      <t xml:space="preserve"> &lt;=50%)</t>
    </r>
  </si>
  <si>
    <r>
      <t xml:space="preserve"> Box Indicates all Engagement Critera Met (&lt;=1.5 rounds </t>
    </r>
    <r>
      <rPr>
        <u/>
        <sz val="10"/>
        <color rgb="FF000000"/>
        <rFont val="Arial"/>
        <family val="2"/>
      </rPr>
      <t>and</t>
    </r>
    <r>
      <rPr>
        <sz val="10"/>
        <color indexed="8"/>
        <rFont val="Arial"/>
        <family val="2"/>
      </rPr>
      <t xml:space="preserve"> &lt;=50% in 2023-24 and projected for 5 years)</t>
    </r>
  </si>
  <si>
    <t>2029-30</t>
  </si>
  <si>
    <t>Advisory (8)</t>
  </si>
  <si>
    <t>Engagement (2)</t>
  </si>
  <si>
    <t>Engagement (3)</t>
  </si>
  <si>
    <t>note: all criteria for Advisory and Engagement need to be met to achieve either designation</t>
  </si>
  <si>
    <r>
      <t>Yellow indicates initial Advisory criteria met (&lt;=2 rounds and/</t>
    </r>
    <r>
      <rPr>
        <sz val="10"/>
        <color rgb="FF000000"/>
        <rFont val="Arial"/>
        <family val="2"/>
      </rPr>
      <t>or</t>
    </r>
    <r>
      <rPr>
        <sz val="10"/>
        <color indexed="8"/>
        <rFont val="Arial"/>
        <family val="2"/>
      </rPr>
      <t xml:space="preserve"> &lt;=60%)</t>
    </r>
  </si>
  <si>
    <t xml:space="preserve">BVSD CAPACITY SUMMARY 2025-26                                                               </t>
  </si>
  <si>
    <r>
      <t xml:space="preserve">Percent Capacity by School </t>
    </r>
    <r>
      <rPr>
        <i/>
        <sz val="12"/>
        <color rgb="FF000000"/>
        <rFont val="ARIAL"/>
        <family val="2"/>
      </rPr>
      <t>(updated 1/26/2026)</t>
    </r>
  </si>
  <si>
    <t>2030-31</t>
  </si>
  <si>
    <t>Advisory (7)</t>
  </si>
  <si>
    <t>(+) Crest View</t>
  </si>
  <si>
    <t>Engagement (4)</t>
  </si>
  <si>
    <t>Engagement (5)</t>
  </si>
  <si>
    <t>(-) Bear Creek</t>
  </si>
  <si>
    <t>(+) Creekside</t>
  </si>
  <si>
    <t xml:space="preserve">Meadowlark^ </t>
  </si>
  <si>
    <t>^ Additional 4 portable classrooms temporary and not included in capacity (adds approximately 100 seats)</t>
  </si>
  <si>
    <t>(-) Crest View</t>
  </si>
  <si>
    <t>Advisory (6)</t>
  </si>
  <si>
    <t>CHARTER?</t>
  </si>
  <si>
    <r>
      <t xml:space="preserve">BOULDER </t>
    </r>
    <r>
      <rPr>
        <sz val="12"/>
        <rFont val="Arial"/>
        <family val="2"/>
      </rPr>
      <t>(14 school buildings)</t>
    </r>
  </si>
  <si>
    <t>General Fund</t>
  </si>
  <si>
    <t>Heatherwood^</t>
  </si>
  <si>
    <t>Summary</t>
  </si>
  <si>
    <t>Average</t>
  </si>
  <si>
    <t>No. in  Advisory</t>
  </si>
  <si>
    <t>No. in Engagement</t>
  </si>
  <si>
    <r>
      <rPr>
        <b/>
        <u/>
        <sz val="11"/>
        <color rgb="FF000000"/>
        <rFont val="Arial"/>
        <family val="2"/>
      </rPr>
      <t>Charter</t>
    </r>
    <r>
      <rPr>
        <u/>
        <sz val="11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(not part of LRAC criteria)</t>
    </r>
  </si>
  <si>
    <t xml:space="preserve">Horizon </t>
  </si>
  <si>
    <t xml:space="preserve">Peak to Peak*  </t>
  </si>
  <si>
    <t>*capacity not calculated for non-BVSD owned facilties, high enrollment used</t>
  </si>
  <si>
    <r>
      <t xml:space="preserve">BROOMFIELD </t>
    </r>
    <r>
      <rPr>
        <sz val="12"/>
        <rFont val="Arial"/>
        <family val="2"/>
      </rPr>
      <t>(4 school buildings)</t>
    </r>
  </si>
  <si>
    <r>
      <t xml:space="preserve">LAFAYETTE-ERIE </t>
    </r>
    <r>
      <rPr>
        <sz val="12"/>
        <rFont val="Arial"/>
        <family val="2"/>
      </rPr>
      <t>(5 school buildings)</t>
    </r>
  </si>
  <si>
    <t xml:space="preserve">Meadowlark </t>
  </si>
  <si>
    <t>LOUISVILLE-SUPERIOR (6 school building)</t>
  </si>
  <si>
    <t xml:space="preserve">BVSD CAPACITY SUMMARY 2025-26                                                       </t>
  </si>
  <si>
    <t>BVSD Total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</si>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</sst>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color indexed="8"/>
      <name val="Arial"/>
      <family val="2"/>
    </font>
    <font>
      <sz val="12"/>
      <color indexed="8"/>
      <name val="Arial"/>
      <family val="2"/>
    </font>
    <font>
      <i/>
      <sz val="9"/>
      <color indexed="8"/>
      <name val="Arial"/>
      <family val="2"/>
    </font>
    <font>
      <u/>
      <sz val="12"/>
      <color indexed="8"/>
      <name val="Arial"/>
      <family val="2"/>
    </font>
    <font>
      <b/>
      <u/>
      <sz val="14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u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i/>
      <sz val="10"/>
      <color indexed="8"/>
      <name val="Arial"/>
      <family val="2"/>
    </font>
    <font>
      <sz val="10"/>
      <color rgb="FFFF0000"/>
      <name val="Arial"/>
      <family val="2"/>
    </font>
    <font>
      <b/>
      <u/>
      <sz val="12"/>
      <name val="Arial"/>
      <family val="2"/>
    </font>
    <font>
      <b/>
      <u/>
      <sz val="11"/>
      <color indexed="8"/>
      <name val="Arial"/>
      <family val="2"/>
    </font>
    <font>
      <i/>
      <sz val="12"/>
      <color rgb="FF000000"/>
      <name val="ARIAL"/>
      <family val="2"/>
    </font>
    <font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0" tint="-0.499984740745262"/>
      <name val="Arial"/>
      <family val="2"/>
    </font>
    <font>
      <b/>
      <sz val="11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0" tint="-0.499984740745262"/>
      <name val="Arial"/>
      <family val="2"/>
    </font>
    <font>
      <b/>
      <sz val="12"/>
      <color rgb="FFC00000"/>
      <name val="Arial"/>
      <family val="2"/>
    </font>
    <font>
      <sz val="11"/>
      <color indexed="8"/>
      <name val="Arial"/>
      <family val="2"/>
    </font>
    <font>
      <sz val="12"/>
      <color theme="0" tint="-0.499984740745262"/>
      <name val="Arial"/>
      <family val="2"/>
    </font>
    <font>
      <b/>
      <sz val="10"/>
      <name val="Arial"/>
      <family val="2"/>
    </font>
    <font>
      <b/>
      <u/>
      <sz val="10"/>
      <color rgb="FF000000"/>
      <name val="Arial"/>
      <family val="2"/>
    </font>
    <font>
      <b/>
      <u/>
      <sz val="11"/>
      <color rgb="FF000000"/>
      <name val="Arial"/>
      <family val="2"/>
    </font>
    <font>
      <u/>
      <sz val="11"/>
      <color rgb="FF000000"/>
      <name val="Arial"/>
      <family val="2"/>
    </font>
    <font>
      <b/>
      <u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theme="5" tint="-0.24994659260841701"/>
      </left>
      <right style="thick">
        <color theme="5" tint="-0.24994659260841701"/>
      </right>
      <top style="thick">
        <color theme="5" tint="-0.24994659260841701"/>
      </top>
      <bottom style="thick">
        <color theme="5" tint="-0.24994659260841701"/>
      </bottom>
      <diagonal/>
    </border>
    <border>
      <left style="medium">
        <color theme="5" tint="-0.24994659260841701"/>
      </left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190">
    <xf numFmtId="0" fontId="0" fillId="0" borderId="0" xfId="0">
      <alignment vertical="top"/>
    </xf>
    <xf numFmtId="0" fontId="0" fillId="0" borderId="0" xfId="0" applyFill="1">
      <alignment vertical="top"/>
    </xf>
    <xf numFmtId="0" fontId="0" fillId="0" borderId="0" xfId="0" applyBorder="1">
      <alignment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0" borderId="0" xfId="0" applyFont="1">
      <alignment vertical="top"/>
    </xf>
    <xf numFmtId="0" fontId="7" fillId="0" borderId="0" xfId="0" applyFont="1" applyAlignment="1">
      <alignment horizontal="right" vertical="top"/>
    </xf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9" fontId="7" fillId="0" borderId="0" xfId="0" applyNumberFormat="1" applyFont="1" applyBorder="1" applyAlignment="1">
      <alignment horizontal="center"/>
    </xf>
    <xf numFmtId="0" fontId="0" fillId="0" borderId="0" xfId="0" applyAlignment="1"/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0" fillId="0" borderId="0" xfId="0" applyFill="1" applyBorder="1">
      <alignment vertical="top"/>
    </xf>
    <xf numFmtId="164" fontId="0" fillId="0" borderId="0" xfId="0" applyNumberFormat="1">
      <alignment vertical="top"/>
    </xf>
    <xf numFmtId="9" fontId="0" fillId="0" borderId="0" xfId="0" applyNumberFormat="1" applyFill="1" applyAlignment="1"/>
    <xf numFmtId="9" fontId="0" fillId="0" borderId="0" xfId="0" applyNumberFormat="1" applyFill="1" applyBorder="1" applyAlignment="1"/>
    <xf numFmtId="9" fontId="7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" fillId="0" borderId="0" xfId="0" applyFont="1" applyBorder="1" applyAlignment="1">
      <alignment horizontal="left" vertical="top"/>
    </xf>
    <xf numFmtId="0" fontId="9" fillId="0" borderId="0" xfId="0" applyFont="1" applyFill="1" applyBorder="1" applyAlignment="1">
      <alignment vertical="center"/>
    </xf>
    <xf numFmtId="0" fontId="0" fillId="2" borderId="0" xfId="0" applyFill="1" applyBorder="1">
      <alignment vertical="top"/>
    </xf>
    <xf numFmtId="0" fontId="0" fillId="4" borderId="0" xfId="0" applyFill="1" applyBorder="1">
      <alignment vertical="top"/>
    </xf>
    <xf numFmtId="164" fontId="11" fillId="0" borderId="3" xfId="0" applyNumberFormat="1" applyFont="1" applyBorder="1" applyAlignment="1">
      <alignment horizontal="center"/>
    </xf>
    <xf numFmtId="0" fontId="11" fillId="0" borderId="0" xfId="0" applyFont="1" applyAlignment="1">
      <alignment horizontal="left" vertical="top"/>
    </xf>
    <xf numFmtId="3" fontId="12" fillId="0" borderId="0" xfId="0" applyNumberFormat="1" applyFont="1" applyFill="1" applyBorder="1" applyAlignment="1">
      <alignment horizontal="center"/>
    </xf>
    <xf numFmtId="3" fontId="11" fillId="0" borderId="0" xfId="0" applyNumberFormat="1" applyFont="1" applyBorder="1" applyAlignment="1">
      <alignment horizontal="center"/>
    </xf>
    <xf numFmtId="9" fontId="11" fillId="0" borderId="0" xfId="0" applyNumberFormat="1" applyFont="1" applyBorder="1" applyAlignment="1">
      <alignment horizontal="center"/>
    </xf>
    <xf numFmtId="9" fontId="1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9" fontId="1" fillId="0" borderId="0" xfId="0" applyNumberFormat="1" applyFont="1" applyAlignment="1"/>
    <xf numFmtId="9" fontId="1" fillId="0" borderId="0" xfId="0" applyNumberFormat="1" applyFont="1" applyFill="1" applyAlignment="1"/>
    <xf numFmtId="0" fontId="10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vertical="center"/>
    </xf>
    <xf numFmtId="9" fontId="10" fillId="0" borderId="0" xfId="0" applyNumberFormat="1" applyFont="1" applyAlignment="1"/>
    <xf numFmtId="0" fontId="10" fillId="0" borderId="0" xfId="0" applyFont="1" applyFill="1" applyBorder="1" applyAlignment="1">
      <alignment horizontal="center"/>
    </xf>
    <xf numFmtId="9" fontId="14" fillId="0" borderId="0" xfId="0" applyNumberFormat="1" applyFont="1" applyFill="1" applyBorder="1" applyAlignment="1"/>
    <xf numFmtId="164" fontId="0" fillId="5" borderId="0" xfId="0" applyNumberFormat="1" applyFill="1" applyBorder="1">
      <alignment vertical="top"/>
    </xf>
    <xf numFmtId="9" fontId="6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9" fontId="6" fillId="0" borderId="0" xfId="0" applyNumberFormat="1" applyFont="1" applyFill="1" applyAlignment="1"/>
    <xf numFmtId="9" fontId="5" fillId="0" borderId="0" xfId="0" applyNumberFormat="1" applyFont="1" applyAlignment="1">
      <alignment horizontal="left"/>
    </xf>
    <xf numFmtId="0" fontId="11" fillId="0" borderId="2" xfId="0" applyFont="1" applyFill="1" applyBorder="1" applyAlignment="1">
      <alignment horizontal="center" wrapText="1" readingOrder="1"/>
    </xf>
    <xf numFmtId="0" fontId="11" fillId="0" borderId="7" xfId="0" applyFont="1" applyFill="1" applyBorder="1" applyAlignment="1">
      <alignment horizontal="center" wrapText="1" readingOrder="1"/>
    </xf>
    <xf numFmtId="0" fontId="0" fillId="0" borderId="0" xfId="0" applyFont="1" applyAlignment="1">
      <alignment horizontal="left" vertical="top"/>
    </xf>
    <xf numFmtId="0" fontId="0" fillId="0" borderId="0" xfId="0" applyFont="1" applyBorder="1" applyAlignment="1">
      <alignment horizontal="center"/>
    </xf>
    <xf numFmtId="9" fontId="0" fillId="0" borderId="0" xfId="0" applyNumberFormat="1" applyFont="1" applyFill="1" applyBorder="1" applyAlignment="1"/>
    <xf numFmtId="0" fontId="0" fillId="0" borderId="0" xfId="0" applyFont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9" fontId="0" fillId="5" borderId="0" xfId="0" applyNumberFormat="1" applyFont="1" applyFill="1" applyBorder="1" applyAlignment="1"/>
    <xf numFmtId="0" fontId="6" fillId="0" borderId="0" xfId="0" applyFont="1" applyFill="1" applyBorder="1" applyAlignment="1">
      <alignment horizontal="left" vertical="top"/>
    </xf>
    <xf numFmtId="0" fontId="0" fillId="5" borderId="0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" fillId="0" borderId="0" xfId="0" applyFont="1" applyAlignment="1"/>
    <xf numFmtId="0" fontId="7" fillId="0" borderId="0" xfId="0" applyFont="1" applyAlignment="1"/>
    <xf numFmtId="0" fontId="0" fillId="0" borderId="0" xfId="0" applyBorder="1" applyAlignment="1"/>
    <xf numFmtId="0" fontId="0" fillId="0" borderId="0" xfId="0" applyFill="1" applyBorder="1" applyAlignment="1"/>
    <xf numFmtId="164" fontId="0" fillId="0" borderId="0" xfId="0" applyNumberFormat="1" applyFont="1" applyBorder="1" applyAlignment="1"/>
    <xf numFmtId="9" fontId="0" fillId="0" borderId="11" xfId="0" applyNumberFormat="1" applyFont="1" applyFill="1" applyBorder="1" applyAlignment="1"/>
    <xf numFmtId="0" fontId="0" fillId="0" borderId="0" xfId="0" applyFont="1" applyAlignment="1">
      <alignment horizontal="right" vertical="center"/>
    </xf>
    <xf numFmtId="0" fontId="0" fillId="0" borderId="0" xfId="0" applyFont="1" applyFill="1" applyBorder="1" applyAlignment="1">
      <alignment horizontal="right" vertical="center"/>
    </xf>
    <xf numFmtId="0" fontId="0" fillId="3" borderId="10" xfId="0" applyFill="1" applyBorder="1">
      <alignment vertical="top"/>
    </xf>
    <xf numFmtId="0" fontId="11" fillId="0" borderId="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Border="1" applyAlignment="1"/>
    <xf numFmtId="9" fontId="22" fillId="0" borderId="0" xfId="0" applyNumberFormat="1" applyFont="1" applyFill="1" applyBorder="1" applyAlignment="1"/>
    <xf numFmtId="164" fontId="22" fillId="0" borderId="0" xfId="0" applyNumberFormat="1" applyFont="1" applyFill="1" applyBorder="1" applyAlignment="1"/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/>
    <xf numFmtId="0" fontId="22" fillId="5" borderId="0" xfId="0" applyFont="1" applyFill="1" applyBorder="1" applyAlignment="1"/>
    <xf numFmtId="9" fontId="22" fillId="5" borderId="0" xfId="0" applyNumberFormat="1" applyFont="1" applyFill="1" applyBorder="1" applyAlignment="1"/>
    <xf numFmtId="164" fontId="22" fillId="5" borderId="0" xfId="0" applyNumberFormat="1" applyFont="1" applyFill="1" applyBorder="1" applyAlignment="1"/>
    <xf numFmtId="0" fontId="22" fillId="5" borderId="0" xfId="0" applyFont="1" applyFill="1" applyBorder="1" applyAlignment="1">
      <alignment horizontal="center"/>
    </xf>
    <xf numFmtId="9" fontId="22" fillId="0" borderId="11" xfId="0" applyNumberFormat="1" applyFont="1" applyFill="1" applyBorder="1" applyAlignment="1"/>
    <xf numFmtId="164" fontId="22" fillId="0" borderId="12" xfId="0" applyNumberFormat="1" applyFont="1" applyFill="1" applyBorder="1" applyAlignment="1"/>
    <xf numFmtId="0" fontId="22" fillId="0" borderId="1" xfId="0" applyFont="1" applyFill="1" applyBorder="1" applyAlignment="1"/>
    <xf numFmtId="9" fontId="22" fillId="0" borderId="1" xfId="0" applyNumberFormat="1" applyFont="1" applyFill="1" applyBorder="1" applyAlignment="1"/>
    <xf numFmtId="164" fontId="22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3" fontId="21" fillId="0" borderId="0" xfId="0" applyNumberFormat="1" applyFont="1" applyBorder="1" applyAlignment="1">
      <alignment horizontal="center"/>
    </xf>
    <xf numFmtId="9" fontId="21" fillId="0" borderId="0" xfId="0" applyNumberFormat="1" applyFont="1" applyBorder="1" applyAlignment="1">
      <alignment horizontal="center"/>
    </xf>
    <xf numFmtId="9" fontId="21" fillId="0" borderId="0" xfId="0" applyNumberFormat="1" applyFont="1" applyFill="1" applyBorder="1" applyAlignment="1">
      <alignment horizontal="center"/>
    </xf>
    <xf numFmtId="164" fontId="23" fillId="0" borderId="0" xfId="0" applyNumberFormat="1" applyFont="1">
      <alignment vertical="top"/>
    </xf>
    <xf numFmtId="3" fontId="6" fillId="0" borderId="8" xfId="0" applyNumberFormat="1" applyFont="1" applyFill="1" applyBorder="1" applyAlignment="1">
      <alignment horizontal="center"/>
    </xf>
    <xf numFmtId="164" fontId="0" fillId="0" borderId="9" xfId="0" applyNumberFormat="1" applyFont="1" applyFill="1" applyBorder="1" applyAlignment="1"/>
    <xf numFmtId="164" fontId="6" fillId="0" borderId="9" xfId="0" applyNumberFormat="1" applyFont="1" applyFill="1" applyBorder="1" applyAlignment="1"/>
    <xf numFmtId="164" fontId="0" fillId="5" borderId="9" xfId="0" applyNumberFormat="1" applyFont="1" applyFill="1" applyBorder="1" applyAlignment="1"/>
    <xf numFmtId="3" fontId="6" fillId="0" borderId="2" xfId="0" applyNumberFormat="1" applyFont="1" applyFill="1" applyBorder="1" applyAlignment="1">
      <alignment horizontal="center"/>
    </xf>
    <xf numFmtId="164" fontId="0" fillId="0" borderId="7" xfId="0" applyNumberFormat="1" applyFont="1" applyBorder="1" applyAlignment="1"/>
    <xf numFmtId="0" fontId="0" fillId="0" borderId="7" xfId="0" applyFont="1" applyBorder="1" applyAlignment="1">
      <alignment horizontal="center"/>
    </xf>
    <xf numFmtId="9" fontId="0" fillId="0" borderId="7" xfId="0" applyNumberFormat="1" applyFont="1" applyFill="1" applyBorder="1" applyAlignment="1"/>
    <xf numFmtId="164" fontId="0" fillId="0" borderId="3" xfId="0" applyNumberFormat="1" applyFont="1" applyFill="1" applyBorder="1" applyAlignment="1"/>
    <xf numFmtId="0" fontId="21" fillId="0" borderId="15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wrapText="1" readingOrder="1"/>
    </xf>
    <xf numFmtId="164" fontId="21" fillId="0" borderId="1" xfId="0" applyNumberFormat="1" applyFont="1" applyBorder="1" applyAlignment="1">
      <alignment horizontal="center"/>
    </xf>
    <xf numFmtId="164" fontId="21" fillId="0" borderId="16" xfId="0" applyNumberFormat="1" applyFont="1" applyBorder="1" applyAlignment="1">
      <alignment horizontal="center"/>
    </xf>
    <xf numFmtId="0" fontId="22" fillId="0" borderId="17" xfId="0" applyFont="1" applyBorder="1" applyAlignment="1"/>
    <xf numFmtId="9" fontId="22" fillId="0" borderId="13" xfId="0" applyNumberFormat="1" applyFont="1" applyFill="1" applyBorder="1" applyAlignment="1"/>
    <xf numFmtId="164" fontId="22" fillId="0" borderId="13" xfId="0" applyNumberFormat="1" applyFont="1" applyFill="1" applyBorder="1" applyAlignment="1"/>
    <xf numFmtId="0" fontId="22" fillId="0" borderId="13" xfId="0" applyFont="1" applyFill="1" applyBorder="1" applyAlignment="1">
      <alignment horizontal="center"/>
    </xf>
    <xf numFmtId="0" fontId="22" fillId="0" borderId="13" xfId="0" applyFont="1" applyBorder="1" applyAlignment="1"/>
    <xf numFmtId="0" fontId="22" fillId="0" borderId="8" xfId="0" applyFont="1" applyBorder="1" applyAlignment="1"/>
    <xf numFmtId="0" fontId="22" fillId="0" borderId="8" xfId="0" applyFont="1" applyFill="1" applyBorder="1" applyAlignment="1"/>
    <xf numFmtId="0" fontId="22" fillId="5" borderId="8" xfId="0" applyFont="1" applyFill="1" applyBorder="1" applyAlignment="1"/>
    <xf numFmtId="0" fontId="22" fillId="0" borderId="18" xfId="0" applyFont="1" applyFill="1" applyBorder="1" applyAlignment="1"/>
    <xf numFmtId="164" fontId="22" fillId="0" borderId="14" xfId="0" applyNumberFormat="1" applyFont="1" applyFill="1" applyBorder="1" applyAlignment="1"/>
    <xf numFmtId="164" fontId="22" fillId="0" borderId="15" xfId="0" applyNumberFormat="1" applyFont="1" applyFill="1" applyBorder="1" applyAlignment="1"/>
    <xf numFmtId="164" fontId="22" fillId="5" borderId="15" xfId="0" applyNumberFormat="1" applyFont="1" applyFill="1" applyBorder="1" applyAlignment="1"/>
    <xf numFmtId="164" fontId="22" fillId="0" borderId="16" xfId="0" applyNumberFormat="1" applyFont="1" applyFill="1" applyBorder="1" applyAlignment="1"/>
    <xf numFmtId="164" fontId="24" fillId="0" borderId="0" xfId="0" applyNumberFormat="1" applyFont="1" applyFill="1" applyBorder="1">
      <alignment vertical="top"/>
    </xf>
    <xf numFmtId="0" fontId="13" fillId="0" borderId="0" xfId="0" applyFont="1" applyFill="1" applyBorder="1" applyAlignment="1">
      <alignment horizontal="left" vertical="top"/>
    </xf>
    <xf numFmtId="164" fontId="6" fillId="0" borderId="12" xfId="0" applyNumberFormat="1" applyFont="1" applyFill="1" applyBorder="1" applyAlignment="1"/>
    <xf numFmtId="0" fontId="25" fillId="0" borderId="0" xfId="0" applyFont="1" applyFill="1" applyBorder="1" applyAlignment="1">
      <alignment horizontal="left"/>
    </xf>
    <xf numFmtId="9" fontId="26" fillId="0" borderId="0" xfId="0" applyNumberFormat="1" applyFont="1" applyAlignment="1"/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/>
    <xf numFmtId="164" fontId="9" fillId="0" borderId="0" xfId="0" applyNumberFormat="1" applyFont="1" applyBorder="1" applyAlignment="1"/>
    <xf numFmtId="0" fontId="9" fillId="0" borderId="0" xfId="0" applyFont="1" applyBorder="1" applyAlignment="1">
      <alignment horizontal="center"/>
    </xf>
    <xf numFmtId="9" fontId="9" fillId="0" borderId="0" xfId="0" applyNumberFormat="1" applyFont="1" applyFill="1" applyBorder="1" applyAlignment="1"/>
    <xf numFmtId="164" fontId="9" fillId="0" borderId="0" xfId="0" applyNumberFormat="1" applyFont="1" applyFill="1" applyBorder="1" applyAlignment="1"/>
    <xf numFmtId="164" fontId="20" fillId="0" borderId="0" xfId="0" applyNumberFormat="1" applyFont="1" applyFill="1" applyBorder="1" applyAlignment="1"/>
    <xf numFmtId="0" fontId="22" fillId="0" borderId="2" xfId="0" applyFont="1" applyFill="1" applyBorder="1" applyAlignment="1"/>
    <xf numFmtId="9" fontId="22" fillId="0" borderId="7" xfId="0" applyNumberFormat="1" applyFont="1" applyFill="1" applyBorder="1" applyAlignment="1"/>
    <xf numFmtId="164" fontId="22" fillId="0" borderId="7" xfId="0" applyNumberFormat="1" applyFont="1" applyFill="1" applyBorder="1" applyAlignment="1"/>
    <xf numFmtId="0" fontId="22" fillId="0" borderId="7" xfId="0" applyFont="1" applyFill="1" applyBorder="1" applyAlignment="1">
      <alignment horizontal="center"/>
    </xf>
    <xf numFmtId="0" fontId="22" fillId="0" borderId="7" xfId="0" applyFont="1" applyFill="1" applyBorder="1" applyAlignment="1"/>
    <xf numFmtId="164" fontId="22" fillId="0" borderId="19" xfId="0" applyNumberFormat="1" applyFont="1" applyFill="1" applyBorder="1" applyAlignment="1"/>
    <xf numFmtId="164" fontId="6" fillId="0" borderId="0" xfId="0" applyNumberFormat="1" applyFont="1" applyFill="1" applyBorder="1" applyAlignment="1"/>
    <xf numFmtId="0" fontId="22" fillId="0" borderId="7" xfId="0" applyFont="1" applyBorder="1" applyAlignment="1"/>
    <xf numFmtId="164" fontId="6" fillId="0" borderId="3" xfId="0" applyNumberFormat="1" applyFont="1" applyFill="1" applyBorder="1" applyAlignment="1"/>
    <xf numFmtId="3" fontId="6" fillId="0" borderId="0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3" fontId="6" fillId="0" borderId="7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20" fillId="0" borderId="13" xfId="0" applyFont="1" applyBorder="1" applyAlignment="1"/>
    <xf numFmtId="0" fontId="20" fillId="0" borderId="14" xfId="0" applyFont="1" applyBorder="1" applyAlignment="1"/>
    <xf numFmtId="0" fontId="9" fillId="0" borderId="0" xfId="0" applyFont="1" applyBorder="1" applyAlignment="1">
      <alignment horizontal="right" vertical="top"/>
    </xf>
    <xf numFmtId="3" fontId="27" fillId="0" borderId="13" xfId="0" applyNumberFormat="1" applyFont="1" applyFill="1" applyBorder="1" applyAlignment="1">
      <alignment horizontal="center"/>
    </xf>
    <xf numFmtId="164" fontId="9" fillId="0" borderId="13" xfId="0" applyNumberFormat="1" applyFont="1" applyBorder="1" applyAlignment="1"/>
    <xf numFmtId="0" fontId="9" fillId="0" borderId="13" xfId="0" applyFont="1" applyBorder="1" applyAlignment="1">
      <alignment horizontal="center"/>
    </xf>
    <xf numFmtId="9" fontId="9" fillId="0" borderId="13" xfId="0" applyNumberFormat="1" applyFont="1" applyFill="1" applyBorder="1" applyAlignment="1"/>
    <xf numFmtId="164" fontId="9" fillId="0" borderId="13" xfId="0" applyNumberFormat="1" applyFont="1" applyFill="1" applyBorder="1" applyAlignment="1"/>
    <xf numFmtId="0" fontId="0" fillId="0" borderId="0" xfId="0" applyFont="1" applyBorder="1" applyAlignment="1">
      <alignment horizontal="right" vertical="top"/>
    </xf>
    <xf numFmtId="0" fontId="9" fillId="0" borderId="0" xfId="0" applyFont="1" applyFill="1" applyBorder="1" applyAlignment="1">
      <alignment horizontal="right" vertical="top"/>
    </xf>
    <xf numFmtId="164" fontId="27" fillId="0" borderId="0" xfId="0" applyNumberFormat="1" applyFont="1" applyFill="1" applyBorder="1" applyAlignment="1"/>
    <xf numFmtId="164" fontId="9" fillId="0" borderId="0" xfId="0" applyNumberFormat="1" applyFont="1" applyBorder="1" applyAlignment="1">
      <alignment horizontal="center"/>
    </xf>
    <xf numFmtId="1" fontId="20" fillId="0" borderId="0" xfId="0" applyNumberFormat="1" applyFont="1" applyFill="1" applyBorder="1" applyAlignment="1"/>
    <xf numFmtId="164" fontId="27" fillId="0" borderId="0" xfId="0" applyNumberFormat="1" applyFont="1" applyFill="1" applyBorder="1" applyAlignment="1">
      <alignment horizontal="center"/>
    </xf>
    <xf numFmtId="1" fontId="0" fillId="0" borderId="0" xfId="0" applyNumberFormat="1" applyBorder="1">
      <alignment vertical="top"/>
    </xf>
    <xf numFmtId="0" fontId="0" fillId="0" borderId="0" xfId="0" applyFont="1" applyFill="1" applyBorder="1" applyAlignment="1">
      <alignment horizontal="right" vertical="top"/>
    </xf>
    <xf numFmtId="1" fontId="0" fillId="0" borderId="0" xfId="0" applyNumberFormat="1">
      <alignment vertical="top"/>
    </xf>
    <xf numFmtId="1" fontId="9" fillId="2" borderId="0" xfId="0" applyNumberFormat="1" applyFont="1" applyFill="1" applyBorder="1" applyAlignment="1"/>
    <xf numFmtId="1" fontId="20" fillId="2" borderId="0" xfId="0" applyNumberFormat="1" applyFont="1" applyFill="1" applyBorder="1" applyAlignment="1"/>
    <xf numFmtId="1" fontId="20" fillId="0" borderId="0" xfId="0" applyNumberFormat="1" applyFont="1" applyFill="1" applyBorder="1" applyAlignment="1">
      <alignment horizontal="center"/>
    </xf>
    <xf numFmtId="1" fontId="9" fillId="0" borderId="0" xfId="0" applyNumberFormat="1" applyFont="1" applyBorder="1">
      <alignment vertical="top"/>
    </xf>
    <xf numFmtId="0" fontId="9" fillId="0" borderId="0" xfId="0" applyFont="1" applyBorder="1">
      <alignment vertical="top"/>
    </xf>
    <xf numFmtId="1" fontId="9" fillId="4" borderId="0" xfId="0" applyNumberFormat="1" applyFont="1" applyFill="1" applyBorder="1" applyAlignment="1"/>
    <xf numFmtId="1" fontId="20" fillId="4" borderId="0" xfId="0" applyNumberFormat="1" applyFont="1" applyFill="1" applyBorder="1" applyAlignment="1"/>
    <xf numFmtId="0" fontId="9" fillId="0" borderId="0" xfId="0" applyFont="1" applyFill="1" applyBorder="1" applyAlignment="1">
      <alignment horizontal="center"/>
    </xf>
    <xf numFmtId="1" fontId="9" fillId="0" borderId="0" xfId="0" applyNumberFormat="1" applyFont="1" applyFill="1" applyBorder="1" applyAlignment="1"/>
    <xf numFmtId="1" fontId="9" fillId="0" borderId="0" xfId="0" applyNumberFormat="1" applyFont="1" applyFill="1" applyBorder="1">
      <alignment vertical="top"/>
    </xf>
    <xf numFmtId="0" fontId="9" fillId="0" borderId="0" xfId="0" applyFont="1" applyFill="1" applyBorder="1">
      <alignment vertical="top"/>
    </xf>
    <xf numFmtId="0" fontId="28" fillId="0" borderId="0" xfId="0" applyFont="1" applyFill="1" applyBorder="1" applyAlignment="1">
      <alignment horizontal="left" vertical="top"/>
    </xf>
    <xf numFmtId="1" fontId="22" fillId="0" borderId="0" xfId="0" applyNumberFormat="1" applyFont="1" applyFill="1" applyBorder="1" applyAlignment="1"/>
    <xf numFmtId="1" fontId="22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>
      <alignment vertical="top"/>
    </xf>
    <xf numFmtId="1" fontId="0" fillId="0" borderId="0" xfId="0" applyNumberFormat="1" applyFont="1" applyFill="1" applyBorder="1" applyAlignment="1"/>
    <xf numFmtId="3" fontId="0" fillId="0" borderId="0" xfId="0" applyNumberFormat="1">
      <alignment vertical="top"/>
    </xf>
    <xf numFmtId="3" fontId="6" fillId="0" borderId="0" xfId="0" applyNumberFormat="1" applyFont="1" applyFill="1" applyBorder="1" applyAlignment="1"/>
    <xf numFmtId="164" fontId="9" fillId="0" borderId="14" xfId="0" applyNumberFormat="1" applyFont="1" applyFill="1" applyBorder="1" applyAlignment="1"/>
    <xf numFmtId="3" fontId="0" fillId="0" borderId="0" xfId="0" applyNumberFormat="1" applyFill="1" applyBorder="1">
      <alignment vertical="top"/>
    </xf>
    <xf numFmtId="1" fontId="6" fillId="0" borderId="0" xfId="0" applyNumberFormat="1" applyFont="1" applyFill="1" applyBorder="1" applyAlignment="1">
      <alignment horizontal="center"/>
    </xf>
    <xf numFmtId="1" fontId="0" fillId="0" borderId="0" xfId="0" applyNumberFormat="1" applyFont="1" applyBorder="1" applyAlignment="1"/>
    <xf numFmtId="1" fontId="0" fillId="0" borderId="0" xfId="0" applyNumberFormat="1" applyFont="1" applyBorder="1" applyAlignment="1">
      <alignment horizontal="center"/>
    </xf>
    <xf numFmtId="9" fontId="0" fillId="0" borderId="6" xfId="0" applyNumberFormat="1" applyFont="1" applyFill="1" applyBorder="1" applyAlignment="1"/>
    <xf numFmtId="164" fontId="0" fillId="0" borderId="5" xfId="0" applyNumberFormat="1" applyFont="1" applyFill="1" applyBorder="1" applyAlignment="1"/>
    <xf numFmtId="0" fontId="21" fillId="0" borderId="18" xfId="0" applyFont="1" applyFill="1" applyBorder="1" applyAlignment="1">
      <alignment horizontal="center" wrapText="1" readingOrder="1"/>
    </xf>
    <xf numFmtId="0" fontId="31" fillId="0" borderId="0" xfId="0" applyFont="1" applyFill="1" applyBorder="1" applyAlignment="1">
      <alignment horizontal="left" vertical="top"/>
    </xf>
    <xf numFmtId="1" fontId="1" fillId="0" borderId="0" xfId="0" applyNumberFormat="1" applyFont="1" applyAlignment="1"/>
  </cellXfs>
  <cellStyles count="1">
    <cellStyle name="Normal" xfId="0" builtinId="0"/>
  </cellStyles>
  <dxfs count="656"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theme="0" tint="-0.499984740745262"/>
      </font>
      <fill>
        <patternFill>
          <bgColor theme="7" tint="0.79998168889431442"/>
        </patternFill>
      </fill>
    </dxf>
    <dxf>
      <font>
        <color theme="0" tint="-0.499984740745262"/>
      </font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14602-7B14-4EB8-A5CB-B5F471C17F70}">
  <dimension ref="A1:AD73"/>
  <sheetViews>
    <sheetView showGridLines="0" topLeftCell="A28" zoomScaleNormal="100" zoomScalePageLayoutView="90" workbookViewId="0">
      <selection activeCell="N49" sqref="N49"/>
    </sheetView>
  </sheetViews>
  <sheetFormatPr defaultColWidth="6.85546875" defaultRowHeight="12.75" x14ac:dyDescent="0.2"/>
  <cols>
    <col min="1" max="1" width="16" customWidth="1"/>
    <col min="2" max="2" width="10.42578125" style="1" customWidth="1"/>
    <col min="3" max="3" width="9.7109375" style="1" customWidth="1"/>
    <col min="4" max="4" width="9.7109375" customWidth="1"/>
    <col min="5" max="5" width="5.85546875" customWidth="1"/>
    <col min="6" max="6" width="7" style="1" customWidth="1"/>
    <col min="7" max="7" width="8.28515625" style="1" customWidth="1"/>
    <col min="8" max="8" width="6.28515625" style="1" customWidth="1"/>
    <col min="9" max="9" width="6.85546875" style="1"/>
    <col min="10" max="10" width="8.42578125" customWidth="1"/>
    <col min="11" max="11" width="6.28515625" customWidth="1"/>
    <col min="12" max="12" width="8.28515625" style="14" customWidth="1"/>
    <col min="13" max="13" width="8" customWidth="1"/>
    <col min="14" max="14" width="8.85546875" customWidth="1"/>
    <col min="16" max="16" width="8.85546875" customWidth="1"/>
    <col min="19" max="19" width="10.140625" customWidth="1"/>
    <col min="21" max="21" width="7.85546875" customWidth="1"/>
    <col min="23" max="23" width="15.7109375" customWidth="1"/>
    <col min="24" max="27" width="7.42578125" customWidth="1"/>
    <col min="238" max="238" width="3.5703125" customWidth="1"/>
    <col min="239" max="239" width="23.85546875" customWidth="1"/>
    <col min="240" max="240" width="20.5703125" customWidth="1"/>
    <col min="241" max="241" width="16" customWidth="1"/>
    <col min="242" max="242" width="13" customWidth="1"/>
    <col min="243" max="243" width="14.7109375" customWidth="1"/>
    <col min="244" max="244" width="0" hidden="1" customWidth="1"/>
    <col min="245" max="245" width="9" customWidth="1"/>
    <col min="247" max="247" width="16.140625" customWidth="1"/>
    <col min="494" max="494" width="3.5703125" customWidth="1"/>
    <col min="495" max="495" width="23.85546875" customWidth="1"/>
    <col min="496" max="496" width="20.5703125" customWidth="1"/>
    <col min="497" max="497" width="16" customWidth="1"/>
    <col min="498" max="498" width="13" customWidth="1"/>
    <col min="499" max="499" width="14.7109375" customWidth="1"/>
    <col min="500" max="500" width="0" hidden="1" customWidth="1"/>
    <col min="501" max="501" width="9" customWidth="1"/>
    <col min="503" max="503" width="16.140625" customWidth="1"/>
    <col min="750" max="750" width="3.5703125" customWidth="1"/>
    <col min="751" max="751" width="23.85546875" customWidth="1"/>
    <col min="752" max="752" width="20.5703125" customWidth="1"/>
    <col min="753" max="753" width="16" customWidth="1"/>
    <col min="754" max="754" width="13" customWidth="1"/>
    <col min="755" max="755" width="14.7109375" customWidth="1"/>
    <col min="756" max="756" width="0" hidden="1" customWidth="1"/>
    <col min="757" max="757" width="9" customWidth="1"/>
    <col min="759" max="759" width="16.140625" customWidth="1"/>
    <col min="1006" max="1006" width="3.5703125" customWidth="1"/>
    <col min="1007" max="1007" width="23.85546875" customWidth="1"/>
    <col min="1008" max="1008" width="20.5703125" customWidth="1"/>
    <col min="1009" max="1009" width="16" customWidth="1"/>
    <col min="1010" max="1010" width="13" customWidth="1"/>
    <col min="1011" max="1011" width="14.7109375" customWidth="1"/>
    <col min="1012" max="1012" width="0" hidden="1" customWidth="1"/>
    <col min="1013" max="1013" width="9" customWidth="1"/>
    <col min="1015" max="1015" width="16.140625" customWidth="1"/>
    <col min="1262" max="1262" width="3.5703125" customWidth="1"/>
    <col min="1263" max="1263" width="23.85546875" customWidth="1"/>
    <col min="1264" max="1264" width="20.5703125" customWidth="1"/>
    <col min="1265" max="1265" width="16" customWidth="1"/>
    <col min="1266" max="1266" width="13" customWidth="1"/>
    <col min="1267" max="1267" width="14.7109375" customWidth="1"/>
    <col min="1268" max="1268" width="0" hidden="1" customWidth="1"/>
    <col min="1269" max="1269" width="9" customWidth="1"/>
    <col min="1271" max="1271" width="16.140625" customWidth="1"/>
    <col min="1518" max="1518" width="3.5703125" customWidth="1"/>
    <col min="1519" max="1519" width="23.85546875" customWidth="1"/>
    <col min="1520" max="1520" width="20.5703125" customWidth="1"/>
    <col min="1521" max="1521" width="16" customWidth="1"/>
    <col min="1522" max="1522" width="13" customWidth="1"/>
    <col min="1523" max="1523" width="14.7109375" customWidth="1"/>
    <col min="1524" max="1524" width="0" hidden="1" customWidth="1"/>
    <col min="1525" max="1525" width="9" customWidth="1"/>
    <col min="1527" max="1527" width="16.140625" customWidth="1"/>
    <col min="1774" max="1774" width="3.5703125" customWidth="1"/>
    <col min="1775" max="1775" width="23.85546875" customWidth="1"/>
    <col min="1776" max="1776" width="20.5703125" customWidth="1"/>
    <col min="1777" max="1777" width="16" customWidth="1"/>
    <col min="1778" max="1778" width="13" customWidth="1"/>
    <col min="1779" max="1779" width="14.7109375" customWidth="1"/>
    <col min="1780" max="1780" width="0" hidden="1" customWidth="1"/>
    <col min="1781" max="1781" width="9" customWidth="1"/>
    <col min="1783" max="1783" width="16.140625" customWidth="1"/>
    <col min="2030" max="2030" width="3.5703125" customWidth="1"/>
    <col min="2031" max="2031" width="23.85546875" customWidth="1"/>
    <col min="2032" max="2032" width="20.5703125" customWidth="1"/>
    <col min="2033" max="2033" width="16" customWidth="1"/>
    <col min="2034" max="2034" width="13" customWidth="1"/>
    <col min="2035" max="2035" width="14.7109375" customWidth="1"/>
    <col min="2036" max="2036" width="0" hidden="1" customWidth="1"/>
    <col min="2037" max="2037" width="9" customWidth="1"/>
    <col min="2039" max="2039" width="16.140625" customWidth="1"/>
    <col min="2286" max="2286" width="3.5703125" customWidth="1"/>
    <col min="2287" max="2287" width="23.85546875" customWidth="1"/>
    <col min="2288" max="2288" width="20.5703125" customWidth="1"/>
    <col min="2289" max="2289" width="16" customWidth="1"/>
    <col min="2290" max="2290" width="13" customWidth="1"/>
    <col min="2291" max="2291" width="14.7109375" customWidth="1"/>
    <col min="2292" max="2292" width="0" hidden="1" customWidth="1"/>
    <col min="2293" max="2293" width="9" customWidth="1"/>
    <col min="2295" max="2295" width="16.140625" customWidth="1"/>
    <col min="2542" max="2542" width="3.5703125" customWidth="1"/>
    <col min="2543" max="2543" width="23.85546875" customWidth="1"/>
    <col min="2544" max="2544" width="20.5703125" customWidth="1"/>
    <col min="2545" max="2545" width="16" customWidth="1"/>
    <col min="2546" max="2546" width="13" customWidth="1"/>
    <col min="2547" max="2547" width="14.7109375" customWidth="1"/>
    <col min="2548" max="2548" width="0" hidden="1" customWidth="1"/>
    <col min="2549" max="2549" width="9" customWidth="1"/>
    <col min="2551" max="2551" width="16.140625" customWidth="1"/>
    <col min="2798" max="2798" width="3.5703125" customWidth="1"/>
    <col min="2799" max="2799" width="23.85546875" customWidth="1"/>
    <col min="2800" max="2800" width="20.5703125" customWidth="1"/>
    <col min="2801" max="2801" width="16" customWidth="1"/>
    <col min="2802" max="2802" width="13" customWidth="1"/>
    <col min="2803" max="2803" width="14.7109375" customWidth="1"/>
    <col min="2804" max="2804" width="0" hidden="1" customWidth="1"/>
    <col min="2805" max="2805" width="9" customWidth="1"/>
    <col min="2807" max="2807" width="16.140625" customWidth="1"/>
    <col min="3054" max="3054" width="3.5703125" customWidth="1"/>
    <col min="3055" max="3055" width="23.85546875" customWidth="1"/>
    <col min="3056" max="3056" width="20.5703125" customWidth="1"/>
    <col min="3057" max="3057" width="16" customWidth="1"/>
    <col min="3058" max="3058" width="13" customWidth="1"/>
    <col min="3059" max="3059" width="14.7109375" customWidth="1"/>
    <col min="3060" max="3060" width="0" hidden="1" customWidth="1"/>
    <col min="3061" max="3061" width="9" customWidth="1"/>
    <col min="3063" max="3063" width="16.140625" customWidth="1"/>
    <col min="3310" max="3310" width="3.5703125" customWidth="1"/>
    <col min="3311" max="3311" width="23.85546875" customWidth="1"/>
    <col min="3312" max="3312" width="20.5703125" customWidth="1"/>
    <col min="3313" max="3313" width="16" customWidth="1"/>
    <col min="3314" max="3314" width="13" customWidth="1"/>
    <col min="3315" max="3315" width="14.7109375" customWidth="1"/>
    <col min="3316" max="3316" width="0" hidden="1" customWidth="1"/>
    <col min="3317" max="3317" width="9" customWidth="1"/>
    <col min="3319" max="3319" width="16.140625" customWidth="1"/>
    <col min="3566" max="3566" width="3.5703125" customWidth="1"/>
    <col min="3567" max="3567" width="23.85546875" customWidth="1"/>
    <col min="3568" max="3568" width="20.5703125" customWidth="1"/>
    <col min="3569" max="3569" width="16" customWidth="1"/>
    <col min="3570" max="3570" width="13" customWidth="1"/>
    <col min="3571" max="3571" width="14.7109375" customWidth="1"/>
    <col min="3572" max="3572" width="0" hidden="1" customWidth="1"/>
    <col min="3573" max="3573" width="9" customWidth="1"/>
    <col min="3575" max="3575" width="16.140625" customWidth="1"/>
    <col min="3822" max="3822" width="3.5703125" customWidth="1"/>
    <col min="3823" max="3823" width="23.85546875" customWidth="1"/>
    <col min="3824" max="3824" width="20.5703125" customWidth="1"/>
    <col min="3825" max="3825" width="16" customWidth="1"/>
    <col min="3826" max="3826" width="13" customWidth="1"/>
    <col min="3827" max="3827" width="14.7109375" customWidth="1"/>
    <col min="3828" max="3828" width="0" hidden="1" customWidth="1"/>
    <col min="3829" max="3829" width="9" customWidth="1"/>
    <col min="3831" max="3831" width="16.140625" customWidth="1"/>
    <col min="4078" max="4078" width="3.5703125" customWidth="1"/>
    <col min="4079" max="4079" width="23.85546875" customWidth="1"/>
    <col min="4080" max="4080" width="20.5703125" customWidth="1"/>
    <col min="4081" max="4081" width="16" customWidth="1"/>
    <col min="4082" max="4082" width="13" customWidth="1"/>
    <col min="4083" max="4083" width="14.7109375" customWidth="1"/>
    <col min="4084" max="4084" width="0" hidden="1" customWidth="1"/>
    <col min="4085" max="4085" width="9" customWidth="1"/>
    <col min="4087" max="4087" width="16.140625" customWidth="1"/>
    <col min="4334" max="4334" width="3.5703125" customWidth="1"/>
    <col min="4335" max="4335" width="23.85546875" customWidth="1"/>
    <col min="4336" max="4336" width="20.5703125" customWidth="1"/>
    <col min="4337" max="4337" width="16" customWidth="1"/>
    <col min="4338" max="4338" width="13" customWidth="1"/>
    <col min="4339" max="4339" width="14.7109375" customWidth="1"/>
    <col min="4340" max="4340" width="0" hidden="1" customWidth="1"/>
    <col min="4341" max="4341" width="9" customWidth="1"/>
    <col min="4343" max="4343" width="16.140625" customWidth="1"/>
    <col min="4590" max="4590" width="3.5703125" customWidth="1"/>
    <col min="4591" max="4591" width="23.85546875" customWidth="1"/>
    <col min="4592" max="4592" width="20.5703125" customWidth="1"/>
    <col min="4593" max="4593" width="16" customWidth="1"/>
    <col min="4594" max="4594" width="13" customWidth="1"/>
    <col min="4595" max="4595" width="14.7109375" customWidth="1"/>
    <col min="4596" max="4596" width="0" hidden="1" customWidth="1"/>
    <col min="4597" max="4597" width="9" customWidth="1"/>
    <col min="4599" max="4599" width="16.140625" customWidth="1"/>
    <col min="4846" max="4846" width="3.5703125" customWidth="1"/>
    <col min="4847" max="4847" width="23.85546875" customWidth="1"/>
    <col min="4848" max="4848" width="20.5703125" customWidth="1"/>
    <col min="4849" max="4849" width="16" customWidth="1"/>
    <col min="4850" max="4850" width="13" customWidth="1"/>
    <col min="4851" max="4851" width="14.7109375" customWidth="1"/>
    <col min="4852" max="4852" width="0" hidden="1" customWidth="1"/>
    <col min="4853" max="4853" width="9" customWidth="1"/>
    <col min="4855" max="4855" width="16.140625" customWidth="1"/>
    <col min="5102" max="5102" width="3.5703125" customWidth="1"/>
    <col min="5103" max="5103" width="23.85546875" customWidth="1"/>
    <col min="5104" max="5104" width="20.5703125" customWidth="1"/>
    <col min="5105" max="5105" width="16" customWidth="1"/>
    <col min="5106" max="5106" width="13" customWidth="1"/>
    <col min="5107" max="5107" width="14.7109375" customWidth="1"/>
    <col min="5108" max="5108" width="0" hidden="1" customWidth="1"/>
    <col min="5109" max="5109" width="9" customWidth="1"/>
    <col min="5111" max="5111" width="16.140625" customWidth="1"/>
    <col min="5358" max="5358" width="3.5703125" customWidth="1"/>
    <col min="5359" max="5359" width="23.85546875" customWidth="1"/>
    <col min="5360" max="5360" width="20.5703125" customWidth="1"/>
    <col min="5361" max="5361" width="16" customWidth="1"/>
    <col min="5362" max="5362" width="13" customWidth="1"/>
    <col min="5363" max="5363" width="14.7109375" customWidth="1"/>
    <col min="5364" max="5364" width="0" hidden="1" customWidth="1"/>
    <col min="5365" max="5365" width="9" customWidth="1"/>
    <col min="5367" max="5367" width="16.140625" customWidth="1"/>
    <col min="5614" max="5614" width="3.5703125" customWidth="1"/>
    <col min="5615" max="5615" width="23.85546875" customWidth="1"/>
    <col min="5616" max="5616" width="20.5703125" customWidth="1"/>
    <col min="5617" max="5617" width="16" customWidth="1"/>
    <col min="5618" max="5618" width="13" customWidth="1"/>
    <col min="5619" max="5619" width="14.7109375" customWidth="1"/>
    <col min="5620" max="5620" width="0" hidden="1" customWidth="1"/>
    <col min="5621" max="5621" width="9" customWidth="1"/>
    <col min="5623" max="5623" width="16.140625" customWidth="1"/>
    <col min="5870" max="5870" width="3.5703125" customWidth="1"/>
    <col min="5871" max="5871" width="23.85546875" customWidth="1"/>
    <col min="5872" max="5872" width="20.5703125" customWidth="1"/>
    <col min="5873" max="5873" width="16" customWidth="1"/>
    <col min="5874" max="5874" width="13" customWidth="1"/>
    <col min="5875" max="5875" width="14.7109375" customWidth="1"/>
    <col min="5876" max="5876" width="0" hidden="1" customWidth="1"/>
    <col min="5877" max="5877" width="9" customWidth="1"/>
    <col min="5879" max="5879" width="16.140625" customWidth="1"/>
    <col min="6126" max="6126" width="3.5703125" customWidth="1"/>
    <col min="6127" max="6127" width="23.85546875" customWidth="1"/>
    <col min="6128" max="6128" width="20.5703125" customWidth="1"/>
    <col min="6129" max="6129" width="16" customWidth="1"/>
    <col min="6130" max="6130" width="13" customWidth="1"/>
    <col min="6131" max="6131" width="14.7109375" customWidth="1"/>
    <col min="6132" max="6132" width="0" hidden="1" customWidth="1"/>
    <col min="6133" max="6133" width="9" customWidth="1"/>
    <col min="6135" max="6135" width="16.140625" customWidth="1"/>
    <col min="6382" max="6382" width="3.5703125" customWidth="1"/>
    <col min="6383" max="6383" width="23.85546875" customWidth="1"/>
    <col min="6384" max="6384" width="20.5703125" customWidth="1"/>
    <col min="6385" max="6385" width="16" customWidth="1"/>
    <col min="6386" max="6386" width="13" customWidth="1"/>
    <col min="6387" max="6387" width="14.7109375" customWidth="1"/>
    <col min="6388" max="6388" width="0" hidden="1" customWidth="1"/>
    <col min="6389" max="6389" width="9" customWidth="1"/>
    <col min="6391" max="6391" width="16.140625" customWidth="1"/>
    <col min="6638" max="6638" width="3.5703125" customWidth="1"/>
    <col min="6639" max="6639" width="23.85546875" customWidth="1"/>
    <col min="6640" max="6640" width="20.5703125" customWidth="1"/>
    <col min="6641" max="6641" width="16" customWidth="1"/>
    <col min="6642" max="6642" width="13" customWidth="1"/>
    <col min="6643" max="6643" width="14.7109375" customWidth="1"/>
    <col min="6644" max="6644" width="0" hidden="1" customWidth="1"/>
    <col min="6645" max="6645" width="9" customWidth="1"/>
    <col min="6647" max="6647" width="16.140625" customWidth="1"/>
    <col min="6894" max="6894" width="3.5703125" customWidth="1"/>
    <col min="6895" max="6895" width="23.85546875" customWidth="1"/>
    <col min="6896" max="6896" width="20.5703125" customWidth="1"/>
    <col min="6897" max="6897" width="16" customWidth="1"/>
    <col min="6898" max="6898" width="13" customWidth="1"/>
    <col min="6899" max="6899" width="14.7109375" customWidth="1"/>
    <col min="6900" max="6900" width="0" hidden="1" customWidth="1"/>
    <col min="6901" max="6901" width="9" customWidth="1"/>
    <col min="6903" max="6903" width="16.140625" customWidth="1"/>
    <col min="7150" max="7150" width="3.5703125" customWidth="1"/>
    <col min="7151" max="7151" width="23.85546875" customWidth="1"/>
    <col min="7152" max="7152" width="20.5703125" customWidth="1"/>
    <col min="7153" max="7153" width="16" customWidth="1"/>
    <col min="7154" max="7154" width="13" customWidth="1"/>
    <col min="7155" max="7155" width="14.7109375" customWidth="1"/>
    <col min="7156" max="7156" width="0" hidden="1" customWidth="1"/>
    <col min="7157" max="7157" width="9" customWidth="1"/>
    <col min="7159" max="7159" width="16.140625" customWidth="1"/>
    <col min="7406" max="7406" width="3.5703125" customWidth="1"/>
    <col min="7407" max="7407" width="23.85546875" customWidth="1"/>
    <col min="7408" max="7408" width="20.5703125" customWidth="1"/>
    <col min="7409" max="7409" width="16" customWidth="1"/>
    <col min="7410" max="7410" width="13" customWidth="1"/>
    <col min="7411" max="7411" width="14.7109375" customWidth="1"/>
    <col min="7412" max="7412" width="0" hidden="1" customWidth="1"/>
    <col min="7413" max="7413" width="9" customWidth="1"/>
    <col min="7415" max="7415" width="16.140625" customWidth="1"/>
    <col min="7662" max="7662" width="3.5703125" customWidth="1"/>
    <col min="7663" max="7663" width="23.85546875" customWidth="1"/>
    <col min="7664" max="7664" width="20.5703125" customWidth="1"/>
    <col min="7665" max="7665" width="16" customWidth="1"/>
    <col min="7666" max="7666" width="13" customWidth="1"/>
    <col min="7667" max="7667" width="14.7109375" customWidth="1"/>
    <col min="7668" max="7668" width="0" hidden="1" customWidth="1"/>
    <col min="7669" max="7669" width="9" customWidth="1"/>
    <col min="7671" max="7671" width="16.140625" customWidth="1"/>
    <col min="7918" max="7918" width="3.5703125" customWidth="1"/>
    <col min="7919" max="7919" width="23.85546875" customWidth="1"/>
    <col min="7920" max="7920" width="20.5703125" customWidth="1"/>
    <col min="7921" max="7921" width="16" customWidth="1"/>
    <col min="7922" max="7922" width="13" customWidth="1"/>
    <col min="7923" max="7923" width="14.7109375" customWidth="1"/>
    <col min="7924" max="7924" width="0" hidden="1" customWidth="1"/>
    <col min="7925" max="7925" width="9" customWidth="1"/>
    <col min="7927" max="7927" width="16.140625" customWidth="1"/>
    <col min="8174" max="8174" width="3.5703125" customWidth="1"/>
    <col min="8175" max="8175" width="23.85546875" customWidth="1"/>
    <col min="8176" max="8176" width="20.5703125" customWidth="1"/>
    <col min="8177" max="8177" width="16" customWidth="1"/>
    <col min="8178" max="8178" width="13" customWidth="1"/>
    <col min="8179" max="8179" width="14.7109375" customWidth="1"/>
    <col min="8180" max="8180" width="0" hidden="1" customWidth="1"/>
    <col min="8181" max="8181" width="9" customWidth="1"/>
    <col min="8183" max="8183" width="16.140625" customWidth="1"/>
    <col min="8430" max="8430" width="3.5703125" customWidth="1"/>
    <col min="8431" max="8431" width="23.85546875" customWidth="1"/>
    <col min="8432" max="8432" width="20.5703125" customWidth="1"/>
    <col min="8433" max="8433" width="16" customWidth="1"/>
    <col min="8434" max="8434" width="13" customWidth="1"/>
    <col min="8435" max="8435" width="14.7109375" customWidth="1"/>
    <col min="8436" max="8436" width="0" hidden="1" customWidth="1"/>
    <col min="8437" max="8437" width="9" customWidth="1"/>
    <col min="8439" max="8439" width="16.140625" customWidth="1"/>
    <col min="8686" max="8686" width="3.5703125" customWidth="1"/>
    <col min="8687" max="8687" width="23.85546875" customWidth="1"/>
    <col min="8688" max="8688" width="20.5703125" customWidth="1"/>
    <col min="8689" max="8689" width="16" customWidth="1"/>
    <col min="8690" max="8690" width="13" customWidth="1"/>
    <col min="8691" max="8691" width="14.7109375" customWidth="1"/>
    <col min="8692" max="8692" width="0" hidden="1" customWidth="1"/>
    <col min="8693" max="8693" width="9" customWidth="1"/>
    <col min="8695" max="8695" width="16.140625" customWidth="1"/>
    <col min="8942" max="8942" width="3.5703125" customWidth="1"/>
    <col min="8943" max="8943" width="23.85546875" customWidth="1"/>
    <col min="8944" max="8944" width="20.5703125" customWidth="1"/>
    <col min="8945" max="8945" width="16" customWidth="1"/>
    <col min="8946" max="8946" width="13" customWidth="1"/>
    <col min="8947" max="8947" width="14.7109375" customWidth="1"/>
    <col min="8948" max="8948" width="0" hidden="1" customWidth="1"/>
    <col min="8949" max="8949" width="9" customWidth="1"/>
    <col min="8951" max="8951" width="16.140625" customWidth="1"/>
    <col min="9198" max="9198" width="3.5703125" customWidth="1"/>
    <col min="9199" max="9199" width="23.85546875" customWidth="1"/>
    <col min="9200" max="9200" width="20.5703125" customWidth="1"/>
    <col min="9201" max="9201" width="16" customWidth="1"/>
    <col min="9202" max="9202" width="13" customWidth="1"/>
    <col min="9203" max="9203" width="14.7109375" customWidth="1"/>
    <col min="9204" max="9204" width="0" hidden="1" customWidth="1"/>
    <col min="9205" max="9205" width="9" customWidth="1"/>
    <col min="9207" max="9207" width="16.140625" customWidth="1"/>
    <col min="9454" max="9454" width="3.5703125" customWidth="1"/>
    <col min="9455" max="9455" width="23.85546875" customWidth="1"/>
    <col min="9456" max="9456" width="20.5703125" customWidth="1"/>
    <col min="9457" max="9457" width="16" customWidth="1"/>
    <col min="9458" max="9458" width="13" customWidth="1"/>
    <col min="9459" max="9459" width="14.7109375" customWidth="1"/>
    <col min="9460" max="9460" width="0" hidden="1" customWidth="1"/>
    <col min="9461" max="9461" width="9" customWidth="1"/>
    <col min="9463" max="9463" width="16.140625" customWidth="1"/>
    <col min="9710" max="9710" width="3.5703125" customWidth="1"/>
    <col min="9711" max="9711" width="23.85546875" customWidth="1"/>
    <col min="9712" max="9712" width="20.5703125" customWidth="1"/>
    <col min="9713" max="9713" width="16" customWidth="1"/>
    <col min="9714" max="9714" width="13" customWidth="1"/>
    <col min="9715" max="9715" width="14.7109375" customWidth="1"/>
    <col min="9716" max="9716" width="0" hidden="1" customWidth="1"/>
    <col min="9717" max="9717" width="9" customWidth="1"/>
    <col min="9719" max="9719" width="16.140625" customWidth="1"/>
    <col min="9966" max="9966" width="3.5703125" customWidth="1"/>
    <col min="9967" max="9967" width="23.85546875" customWidth="1"/>
    <col min="9968" max="9968" width="20.5703125" customWidth="1"/>
    <col min="9969" max="9969" width="16" customWidth="1"/>
    <col min="9970" max="9970" width="13" customWidth="1"/>
    <col min="9971" max="9971" width="14.7109375" customWidth="1"/>
    <col min="9972" max="9972" width="0" hidden="1" customWidth="1"/>
    <col min="9973" max="9973" width="9" customWidth="1"/>
    <col min="9975" max="9975" width="16.140625" customWidth="1"/>
    <col min="10222" max="10222" width="3.5703125" customWidth="1"/>
    <col min="10223" max="10223" width="23.85546875" customWidth="1"/>
    <col min="10224" max="10224" width="20.5703125" customWidth="1"/>
    <col min="10225" max="10225" width="16" customWidth="1"/>
    <col min="10226" max="10226" width="13" customWidth="1"/>
    <col min="10227" max="10227" width="14.7109375" customWidth="1"/>
    <col min="10228" max="10228" width="0" hidden="1" customWidth="1"/>
    <col min="10229" max="10229" width="9" customWidth="1"/>
    <col min="10231" max="10231" width="16.140625" customWidth="1"/>
    <col min="10478" max="10478" width="3.5703125" customWidth="1"/>
    <col min="10479" max="10479" width="23.85546875" customWidth="1"/>
    <col min="10480" max="10480" width="20.5703125" customWidth="1"/>
    <col min="10481" max="10481" width="16" customWidth="1"/>
    <col min="10482" max="10482" width="13" customWidth="1"/>
    <col min="10483" max="10483" width="14.7109375" customWidth="1"/>
    <col min="10484" max="10484" width="0" hidden="1" customWidth="1"/>
    <col min="10485" max="10485" width="9" customWidth="1"/>
    <col min="10487" max="10487" width="16.140625" customWidth="1"/>
    <col min="10734" max="10734" width="3.5703125" customWidth="1"/>
    <col min="10735" max="10735" width="23.85546875" customWidth="1"/>
    <col min="10736" max="10736" width="20.5703125" customWidth="1"/>
    <col min="10737" max="10737" width="16" customWidth="1"/>
    <col min="10738" max="10738" width="13" customWidth="1"/>
    <col min="10739" max="10739" width="14.7109375" customWidth="1"/>
    <col min="10740" max="10740" width="0" hidden="1" customWidth="1"/>
    <col min="10741" max="10741" width="9" customWidth="1"/>
    <col min="10743" max="10743" width="16.140625" customWidth="1"/>
    <col min="10990" max="10990" width="3.5703125" customWidth="1"/>
    <col min="10991" max="10991" width="23.85546875" customWidth="1"/>
    <col min="10992" max="10992" width="20.5703125" customWidth="1"/>
    <col min="10993" max="10993" width="16" customWidth="1"/>
    <col min="10994" max="10994" width="13" customWidth="1"/>
    <col min="10995" max="10995" width="14.7109375" customWidth="1"/>
    <col min="10996" max="10996" width="0" hidden="1" customWidth="1"/>
    <col min="10997" max="10997" width="9" customWidth="1"/>
    <col min="10999" max="10999" width="16.140625" customWidth="1"/>
    <col min="11246" max="11246" width="3.5703125" customWidth="1"/>
    <col min="11247" max="11247" width="23.85546875" customWidth="1"/>
    <col min="11248" max="11248" width="20.5703125" customWidth="1"/>
    <col min="11249" max="11249" width="16" customWidth="1"/>
    <col min="11250" max="11250" width="13" customWidth="1"/>
    <col min="11251" max="11251" width="14.7109375" customWidth="1"/>
    <col min="11252" max="11252" width="0" hidden="1" customWidth="1"/>
    <col min="11253" max="11253" width="9" customWidth="1"/>
    <col min="11255" max="11255" width="16.140625" customWidth="1"/>
    <col min="11502" max="11502" width="3.5703125" customWidth="1"/>
    <col min="11503" max="11503" width="23.85546875" customWidth="1"/>
    <col min="11504" max="11504" width="20.5703125" customWidth="1"/>
    <col min="11505" max="11505" width="16" customWidth="1"/>
    <col min="11506" max="11506" width="13" customWidth="1"/>
    <col min="11507" max="11507" width="14.7109375" customWidth="1"/>
    <col min="11508" max="11508" width="0" hidden="1" customWidth="1"/>
    <col min="11509" max="11509" width="9" customWidth="1"/>
    <col min="11511" max="11511" width="16.140625" customWidth="1"/>
    <col min="11758" max="11758" width="3.5703125" customWidth="1"/>
    <col min="11759" max="11759" width="23.85546875" customWidth="1"/>
    <col min="11760" max="11760" width="20.5703125" customWidth="1"/>
    <col min="11761" max="11761" width="16" customWidth="1"/>
    <col min="11762" max="11762" width="13" customWidth="1"/>
    <col min="11763" max="11763" width="14.7109375" customWidth="1"/>
    <col min="11764" max="11764" width="0" hidden="1" customWidth="1"/>
    <col min="11765" max="11765" width="9" customWidth="1"/>
    <col min="11767" max="11767" width="16.140625" customWidth="1"/>
    <col min="12014" max="12014" width="3.5703125" customWidth="1"/>
    <col min="12015" max="12015" width="23.85546875" customWidth="1"/>
    <col min="12016" max="12016" width="20.5703125" customWidth="1"/>
    <col min="12017" max="12017" width="16" customWidth="1"/>
    <col min="12018" max="12018" width="13" customWidth="1"/>
    <col min="12019" max="12019" width="14.7109375" customWidth="1"/>
    <col min="12020" max="12020" width="0" hidden="1" customWidth="1"/>
    <col min="12021" max="12021" width="9" customWidth="1"/>
    <col min="12023" max="12023" width="16.140625" customWidth="1"/>
    <col min="12270" max="12270" width="3.5703125" customWidth="1"/>
    <col min="12271" max="12271" width="23.85546875" customWidth="1"/>
    <col min="12272" max="12272" width="20.5703125" customWidth="1"/>
    <col min="12273" max="12273" width="16" customWidth="1"/>
    <col min="12274" max="12274" width="13" customWidth="1"/>
    <col min="12275" max="12275" width="14.7109375" customWidth="1"/>
    <col min="12276" max="12276" width="0" hidden="1" customWidth="1"/>
    <col min="12277" max="12277" width="9" customWidth="1"/>
    <col min="12279" max="12279" width="16.140625" customWidth="1"/>
    <col min="12526" max="12526" width="3.5703125" customWidth="1"/>
    <col min="12527" max="12527" width="23.85546875" customWidth="1"/>
    <col min="12528" max="12528" width="20.5703125" customWidth="1"/>
    <col min="12529" max="12529" width="16" customWidth="1"/>
    <col min="12530" max="12530" width="13" customWidth="1"/>
    <col min="12531" max="12531" width="14.7109375" customWidth="1"/>
    <col min="12532" max="12532" width="0" hidden="1" customWidth="1"/>
    <col min="12533" max="12533" width="9" customWidth="1"/>
    <col min="12535" max="12535" width="16.140625" customWidth="1"/>
    <col min="12782" max="12782" width="3.5703125" customWidth="1"/>
    <col min="12783" max="12783" width="23.85546875" customWidth="1"/>
    <col min="12784" max="12784" width="20.5703125" customWidth="1"/>
    <col min="12785" max="12785" width="16" customWidth="1"/>
    <col min="12786" max="12786" width="13" customWidth="1"/>
    <col min="12787" max="12787" width="14.7109375" customWidth="1"/>
    <col min="12788" max="12788" width="0" hidden="1" customWidth="1"/>
    <col min="12789" max="12789" width="9" customWidth="1"/>
    <col min="12791" max="12791" width="16.140625" customWidth="1"/>
    <col min="13038" max="13038" width="3.5703125" customWidth="1"/>
    <col min="13039" max="13039" width="23.85546875" customWidth="1"/>
    <col min="13040" max="13040" width="20.5703125" customWidth="1"/>
    <col min="13041" max="13041" width="16" customWidth="1"/>
    <col min="13042" max="13042" width="13" customWidth="1"/>
    <col min="13043" max="13043" width="14.7109375" customWidth="1"/>
    <col min="13044" max="13044" width="0" hidden="1" customWidth="1"/>
    <col min="13045" max="13045" width="9" customWidth="1"/>
    <col min="13047" max="13047" width="16.140625" customWidth="1"/>
    <col min="13294" max="13294" width="3.5703125" customWidth="1"/>
    <col min="13295" max="13295" width="23.85546875" customWidth="1"/>
    <col min="13296" max="13296" width="20.5703125" customWidth="1"/>
    <col min="13297" max="13297" width="16" customWidth="1"/>
    <col min="13298" max="13298" width="13" customWidth="1"/>
    <col min="13299" max="13299" width="14.7109375" customWidth="1"/>
    <col min="13300" max="13300" width="0" hidden="1" customWidth="1"/>
    <col min="13301" max="13301" width="9" customWidth="1"/>
    <col min="13303" max="13303" width="16.140625" customWidth="1"/>
    <col min="13550" max="13550" width="3.5703125" customWidth="1"/>
    <col min="13551" max="13551" width="23.85546875" customWidth="1"/>
    <col min="13552" max="13552" width="20.5703125" customWidth="1"/>
    <col min="13553" max="13553" width="16" customWidth="1"/>
    <col min="13554" max="13554" width="13" customWidth="1"/>
    <col min="13555" max="13555" width="14.7109375" customWidth="1"/>
    <col min="13556" max="13556" width="0" hidden="1" customWidth="1"/>
    <col min="13557" max="13557" width="9" customWidth="1"/>
    <col min="13559" max="13559" width="16.140625" customWidth="1"/>
    <col min="13806" max="13806" width="3.5703125" customWidth="1"/>
    <col min="13807" max="13807" width="23.85546875" customWidth="1"/>
    <col min="13808" max="13808" width="20.5703125" customWidth="1"/>
    <col min="13809" max="13809" width="16" customWidth="1"/>
    <col min="13810" max="13810" width="13" customWidth="1"/>
    <col min="13811" max="13811" width="14.7109375" customWidth="1"/>
    <col min="13812" max="13812" width="0" hidden="1" customWidth="1"/>
    <col min="13813" max="13813" width="9" customWidth="1"/>
    <col min="13815" max="13815" width="16.140625" customWidth="1"/>
    <col min="14062" max="14062" width="3.5703125" customWidth="1"/>
    <col min="14063" max="14063" width="23.85546875" customWidth="1"/>
    <col min="14064" max="14064" width="20.5703125" customWidth="1"/>
    <col min="14065" max="14065" width="16" customWidth="1"/>
    <col min="14066" max="14066" width="13" customWidth="1"/>
    <col min="14067" max="14067" width="14.7109375" customWidth="1"/>
    <col min="14068" max="14068" width="0" hidden="1" customWidth="1"/>
    <col min="14069" max="14069" width="9" customWidth="1"/>
    <col min="14071" max="14071" width="16.140625" customWidth="1"/>
    <col min="14318" max="14318" width="3.5703125" customWidth="1"/>
    <col min="14319" max="14319" width="23.85546875" customWidth="1"/>
    <col min="14320" max="14320" width="20.5703125" customWidth="1"/>
    <col min="14321" max="14321" width="16" customWidth="1"/>
    <col min="14322" max="14322" width="13" customWidth="1"/>
    <col min="14323" max="14323" width="14.7109375" customWidth="1"/>
    <col min="14324" max="14324" width="0" hidden="1" customWidth="1"/>
    <col min="14325" max="14325" width="9" customWidth="1"/>
    <col min="14327" max="14327" width="16.140625" customWidth="1"/>
    <col min="14574" max="14574" width="3.5703125" customWidth="1"/>
    <col min="14575" max="14575" width="23.85546875" customWidth="1"/>
    <col min="14576" max="14576" width="20.5703125" customWidth="1"/>
    <col min="14577" max="14577" width="16" customWidth="1"/>
    <col min="14578" max="14578" width="13" customWidth="1"/>
    <col min="14579" max="14579" width="14.7109375" customWidth="1"/>
    <col min="14580" max="14580" width="0" hidden="1" customWidth="1"/>
    <col min="14581" max="14581" width="9" customWidth="1"/>
    <col min="14583" max="14583" width="16.140625" customWidth="1"/>
    <col min="14830" max="14830" width="3.5703125" customWidth="1"/>
    <col min="14831" max="14831" width="23.85546875" customWidth="1"/>
    <col min="14832" max="14832" width="20.5703125" customWidth="1"/>
    <col min="14833" max="14833" width="16" customWidth="1"/>
    <col min="14834" max="14834" width="13" customWidth="1"/>
    <col min="14835" max="14835" width="14.7109375" customWidth="1"/>
    <col min="14836" max="14836" width="0" hidden="1" customWidth="1"/>
    <col min="14837" max="14837" width="9" customWidth="1"/>
    <col min="14839" max="14839" width="16.140625" customWidth="1"/>
    <col min="15086" max="15086" width="3.5703125" customWidth="1"/>
    <col min="15087" max="15087" width="23.85546875" customWidth="1"/>
    <col min="15088" max="15088" width="20.5703125" customWidth="1"/>
    <col min="15089" max="15089" width="16" customWidth="1"/>
    <col min="15090" max="15090" width="13" customWidth="1"/>
    <col min="15091" max="15091" width="14.7109375" customWidth="1"/>
    <col min="15092" max="15092" width="0" hidden="1" customWidth="1"/>
    <col min="15093" max="15093" width="9" customWidth="1"/>
    <col min="15095" max="15095" width="16.140625" customWidth="1"/>
    <col min="15342" max="15342" width="3.5703125" customWidth="1"/>
    <col min="15343" max="15343" width="23.85546875" customWidth="1"/>
    <col min="15344" max="15344" width="20.5703125" customWidth="1"/>
    <col min="15345" max="15345" width="16" customWidth="1"/>
    <col min="15346" max="15346" width="13" customWidth="1"/>
    <col min="15347" max="15347" width="14.7109375" customWidth="1"/>
    <col min="15348" max="15348" width="0" hidden="1" customWidth="1"/>
    <col min="15349" max="15349" width="9" customWidth="1"/>
    <col min="15351" max="15351" width="16.140625" customWidth="1"/>
    <col min="15598" max="15598" width="3.5703125" customWidth="1"/>
    <col min="15599" max="15599" width="23.85546875" customWidth="1"/>
    <col min="15600" max="15600" width="20.5703125" customWidth="1"/>
    <col min="15601" max="15601" width="16" customWidth="1"/>
    <col min="15602" max="15602" width="13" customWidth="1"/>
    <col min="15603" max="15603" width="14.7109375" customWidth="1"/>
    <col min="15604" max="15604" width="0" hidden="1" customWidth="1"/>
    <col min="15605" max="15605" width="9" customWidth="1"/>
    <col min="15607" max="15607" width="16.140625" customWidth="1"/>
    <col min="15854" max="15854" width="3.5703125" customWidth="1"/>
    <col min="15855" max="15855" width="23.85546875" customWidth="1"/>
    <col min="15856" max="15856" width="20.5703125" customWidth="1"/>
    <col min="15857" max="15857" width="16" customWidth="1"/>
    <col min="15858" max="15858" width="13" customWidth="1"/>
    <col min="15859" max="15859" width="14.7109375" customWidth="1"/>
    <col min="15860" max="15860" width="0" hidden="1" customWidth="1"/>
    <col min="15861" max="15861" width="9" customWidth="1"/>
    <col min="15863" max="15863" width="16.140625" customWidth="1"/>
    <col min="16110" max="16110" width="3.5703125" customWidth="1"/>
    <col min="16111" max="16111" width="23.85546875" customWidth="1"/>
    <col min="16112" max="16112" width="20.5703125" customWidth="1"/>
    <col min="16113" max="16113" width="16" customWidth="1"/>
    <col min="16114" max="16114" width="13" customWidth="1"/>
    <col min="16115" max="16115" width="14.7109375" customWidth="1"/>
    <col min="16116" max="16116" width="0" hidden="1" customWidth="1"/>
    <col min="16117" max="16117" width="9" customWidth="1"/>
    <col min="16119" max="16119" width="16.140625" customWidth="1"/>
  </cols>
  <sheetData>
    <row r="1" spans="1:30" ht="17.25" customHeight="1" x14ac:dyDescent="0.25">
      <c r="A1" s="57" t="s">
        <v>70</v>
      </c>
      <c r="B1" s="21"/>
      <c r="C1" s="19"/>
      <c r="T1" s="62" t="s">
        <v>69</v>
      </c>
      <c r="U1" s="22"/>
    </row>
    <row r="2" spans="1:30" ht="16.5" customHeight="1" thickBot="1" x14ac:dyDescent="0.25">
      <c r="A2" s="56" t="s">
        <v>71</v>
      </c>
      <c r="B2" s="21"/>
      <c r="C2" s="19"/>
      <c r="T2" s="62" t="s">
        <v>62</v>
      </c>
      <c r="U2" s="23"/>
    </row>
    <row r="3" spans="1:30" ht="12.75" customHeight="1" thickTop="1" thickBot="1" x14ac:dyDescent="0.25">
      <c r="A3" s="13"/>
      <c r="B3" s="21"/>
      <c r="C3" s="19"/>
      <c r="T3" s="62" t="s">
        <v>63</v>
      </c>
      <c r="U3" s="64"/>
    </row>
    <row r="4" spans="1:30" ht="12.75" customHeight="1" thickTop="1" x14ac:dyDescent="0.2">
      <c r="A4" s="114"/>
      <c r="B4" s="21"/>
      <c r="C4" s="21"/>
      <c r="T4" s="63" t="s">
        <v>39</v>
      </c>
      <c r="U4" s="38"/>
    </row>
    <row r="5" spans="1:30" ht="9.75" customHeight="1" thickBot="1" x14ac:dyDescent="0.25">
      <c r="A5" s="1"/>
      <c r="B5" s="34"/>
    </row>
    <row r="6" spans="1:30" s="10" customFormat="1" ht="13.5" customHeight="1" x14ac:dyDescent="0.2">
      <c r="A6" s="59"/>
      <c r="B6" s="121" t="s">
        <v>61</v>
      </c>
      <c r="C6" s="122"/>
      <c r="D6" s="122"/>
      <c r="E6" s="122"/>
      <c r="F6" s="123"/>
      <c r="G6" s="119" t="s">
        <v>60</v>
      </c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20"/>
    </row>
    <row r="7" spans="1:30" s="10" customFormat="1" ht="15" customHeight="1" x14ac:dyDescent="0.25">
      <c r="A7" s="58"/>
      <c r="B7" s="66" t="s">
        <v>33</v>
      </c>
      <c r="C7" s="65" t="s">
        <v>1</v>
      </c>
      <c r="D7" s="65" t="s">
        <v>33</v>
      </c>
      <c r="E7" s="65" t="s">
        <v>0</v>
      </c>
      <c r="F7" s="67">
        <v>2025</v>
      </c>
      <c r="G7" s="68" t="s">
        <v>52</v>
      </c>
      <c r="H7" s="68" t="s">
        <v>0</v>
      </c>
      <c r="I7" s="68">
        <v>2026</v>
      </c>
      <c r="J7" s="68" t="s">
        <v>29</v>
      </c>
      <c r="K7" s="68" t="s">
        <v>0</v>
      </c>
      <c r="L7" s="68">
        <v>2027</v>
      </c>
      <c r="M7" s="68" t="s">
        <v>53</v>
      </c>
      <c r="N7" s="68" t="s">
        <v>0</v>
      </c>
      <c r="O7" s="68">
        <v>2028</v>
      </c>
      <c r="P7" s="68" t="s">
        <v>64</v>
      </c>
      <c r="Q7" s="68" t="s">
        <v>0</v>
      </c>
      <c r="R7" s="68">
        <v>2029</v>
      </c>
      <c r="S7" s="68" t="s">
        <v>72</v>
      </c>
      <c r="T7" s="68" t="s">
        <v>0</v>
      </c>
      <c r="U7" s="97">
        <v>2030</v>
      </c>
    </row>
    <row r="8" spans="1:30" ht="17.25" customHeight="1" thickBot="1" x14ac:dyDescent="0.3">
      <c r="A8" s="55" t="s">
        <v>2</v>
      </c>
      <c r="B8" s="44" t="s">
        <v>31</v>
      </c>
      <c r="C8" s="45" t="s">
        <v>38</v>
      </c>
      <c r="D8" s="45" t="s">
        <v>54</v>
      </c>
      <c r="E8" s="45" t="s">
        <v>32</v>
      </c>
      <c r="F8" s="24" t="s">
        <v>34</v>
      </c>
      <c r="G8" s="98" t="s">
        <v>57</v>
      </c>
      <c r="H8" s="98" t="s">
        <v>32</v>
      </c>
      <c r="I8" s="99" t="s">
        <v>34</v>
      </c>
      <c r="J8" s="98" t="s">
        <v>57</v>
      </c>
      <c r="K8" s="98" t="s">
        <v>32</v>
      </c>
      <c r="L8" s="99" t="s">
        <v>34</v>
      </c>
      <c r="M8" s="98" t="s">
        <v>57</v>
      </c>
      <c r="N8" s="98" t="s">
        <v>32</v>
      </c>
      <c r="O8" s="99" t="s">
        <v>34</v>
      </c>
      <c r="P8" s="98" t="s">
        <v>57</v>
      </c>
      <c r="Q8" s="98" t="s">
        <v>32</v>
      </c>
      <c r="R8" s="99" t="s">
        <v>34</v>
      </c>
      <c r="S8" s="98" t="s">
        <v>57</v>
      </c>
      <c r="T8" s="98" t="s">
        <v>32</v>
      </c>
      <c r="U8" s="100" t="s">
        <v>34</v>
      </c>
    </row>
    <row r="9" spans="1:30" ht="12.75" customHeight="1" x14ac:dyDescent="0.2">
      <c r="A9" s="46" t="s">
        <v>35</v>
      </c>
      <c r="B9" s="88">
        <v>442</v>
      </c>
      <c r="C9" s="60">
        <f>MROUND((B9/25)/6,0.5)</f>
        <v>3</v>
      </c>
      <c r="D9" s="47">
        <v>472</v>
      </c>
      <c r="E9" s="48">
        <f>ROUND(D9/B9,2)</f>
        <v>1.07</v>
      </c>
      <c r="F9" s="89">
        <f>ROUND((D9/25)/6,1)</f>
        <v>3.1</v>
      </c>
      <c r="G9" s="101">
        <v>490</v>
      </c>
      <c r="H9" s="102">
        <f t="shared" ref="H9:H40" si="0">ROUND(G9/B9,2)</f>
        <v>1.1100000000000001</v>
      </c>
      <c r="I9" s="103">
        <f>ROUND((G9/25)/6,1)</f>
        <v>3.3</v>
      </c>
      <c r="J9" s="104">
        <v>503</v>
      </c>
      <c r="K9" s="102">
        <f t="shared" ref="K9:K40" si="1">ROUND(J9/B9,2)</f>
        <v>1.1399999999999999</v>
      </c>
      <c r="L9" s="103">
        <f>ROUND((J9/25)/6,1)</f>
        <v>3.4</v>
      </c>
      <c r="M9" s="105">
        <v>510</v>
      </c>
      <c r="N9" s="102">
        <f>ROUND(M9/B9,2)</f>
        <v>1.1499999999999999</v>
      </c>
      <c r="O9" s="103">
        <f>ROUND((M9/25)/6,1)</f>
        <v>3.4</v>
      </c>
      <c r="P9" s="104">
        <v>511</v>
      </c>
      <c r="Q9" s="102">
        <f>ROUND(P9/B9,2)</f>
        <v>1.1599999999999999</v>
      </c>
      <c r="R9" s="103">
        <f>ROUND((P9/25)/6,1)</f>
        <v>3.4</v>
      </c>
      <c r="S9" s="104">
        <v>504</v>
      </c>
      <c r="T9" s="102">
        <f>ROUND(S9/B9,2)</f>
        <v>1.1399999999999999</v>
      </c>
      <c r="U9" s="110">
        <f>ROUND((S9/25)/6,1)</f>
        <v>3.4</v>
      </c>
    </row>
    <row r="10" spans="1:30" ht="12.75" customHeight="1" x14ac:dyDescent="0.2">
      <c r="A10" s="49" t="s">
        <v>30</v>
      </c>
      <c r="B10" s="88">
        <v>590</v>
      </c>
      <c r="C10" s="60">
        <f>MROUND((B10/25)/6,0.5)</f>
        <v>4</v>
      </c>
      <c r="D10" s="47">
        <v>536</v>
      </c>
      <c r="E10" s="48">
        <f t="shared" ref="E10:E40" si="2">ROUND(D10/B10,2)</f>
        <v>0.91</v>
      </c>
      <c r="F10" s="89">
        <f t="shared" ref="F10:F40" si="3">ROUND((D10/25)/6,1)</f>
        <v>3.6</v>
      </c>
      <c r="G10" s="106">
        <v>529</v>
      </c>
      <c r="H10" s="70">
        <f t="shared" si="0"/>
        <v>0.9</v>
      </c>
      <c r="I10" s="71">
        <f t="shared" ref="I10:I40" si="4">ROUND((G10/25)/6,1)</f>
        <v>3.5</v>
      </c>
      <c r="J10" s="72">
        <v>514</v>
      </c>
      <c r="K10" s="70">
        <f t="shared" si="1"/>
        <v>0.87</v>
      </c>
      <c r="L10" s="71">
        <f t="shared" ref="L10:L40" si="5">ROUND((J10/25)/6,1)</f>
        <v>3.4</v>
      </c>
      <c r="M10" s="69">
        <v>520</v>
      </c>
      <c r="N10" s="70">
        <f t="shared" ref="N10:N40" si="6">ROUND(M10/B10,2)</f>
        <v>0.88</v>
      </c>
      <c r="O10" s="71">
        <f t="shared" ref="O10:O40" si="7">ROUND((M10/25)/6,1)</f>
        <v>3.5</v>
      </c>
      <c r="P10" s="72">
        <v>525</v>
      </c>
      <c r="Q10" s="70">
        <f t="shared" ref="Q10:Q40" si="8">ROUND(P10/B10,2)</f>
        <v>0.89</v>
      </c>
      <c r="R10" s="71">
        <f t="shared" ref="R10:R40" si="9">ROUND((P10/25)/6,1)</f>
        <v>3.5</v>
      </c>
      <c r="S10" s="72">
        <v>526</v>
      </c>
      <c r="T10" s="70">
        <f t="shared" ref="T10:T41" si="10">ROUND(S10/B10,2)</f>
        <v>0.89</v>
      </c>
      <c r="U10" s="111">
        <f t="shared" ref="U10:U40" si="11">ROUND((S10/25)/6,1)</f>
        <v>3.5</v>
      </c>
    </row>
    <row r="11" spans="1:30" ht="12.75" customHeight="1" x14ac:dyDescent="0.2">
      <c r="A11" s="49" t="s">
        <v>3</v>
      </c>
      <c r="B11" s="88">
        <v>492</v>
      </c>
      <c r="C11" s="60">
        <f>MROUND((B11/25)/6,0.5)</f>
        <v>3.5</v>
      </c>
      <c r="D11" s="47">
        <v>312</v>
      </c>
      <c r="E11" s="48">
        <f t="shared" si="2"/>
        <v>0.63</v>
      </c>
      <c r="F11" s="89">
        <f t="shared" si="3"/>
        <v>2.1</v>
      </c>
      <c r="G11" s="106">
        <v>299</v>
      </c>
      <c r="H11" s="70">
        <f t="shared" si="0"/>
        <v>0.61</v>
      </c>
      <c r="I11" s="71">
        <f t="shared" si="4"/>
        <v>2</v>
      </c>
      <c r="J11" s="72">
        <v>293</v>
      </c>
      <c r="K11" s="70">
        <f t="shared" si="1"/>
        <v>0.6</v>
      </c>
      <c r="L11" s="71">
        <f t="shared" si="5"/>
        <v>2</v>
      </c>
      <c r="M11" s="69">
        <v>288</v>
      </c>
      <c r="N11" s="70">
        <f t="shared" si="6"/>
        <v>0.59</v>
      </c>
      <c r="O11" s="71">
        <f t="shared" si="7"/>
        <v>1.9</v>
      </c>
      <c r="P11" s="72">
        <v>310</v>
      </c>
      <c r="Q11" s="70">
        <f t="shared" si="8"/>
        <v>0.63</v>
      </c>
      <c r="R11" s="71">
        <f t="shared" si="9"/>
        <v>2.1</v>
      </c>
      <c r="S11" s="72">
        <v>320</v>
      </c>
      <c r="T11" s="70">
        <f t="shared" si="10"/>
        <v>0.65</v>
      </c>
      <c r="U11" s="111">
        <f t="shared" si="11"/>
        <v>2.1</v>
      </c>
    </row>
    <row r="12" spans="1:30" ht="12.75" customHeight="1" x14ac:dyDescent="0.2">
      <c r="A12" s="50" t="s">
        <v>4</v>
      </c>
      <c r="B12" s="88">
        <v>418</v>
      </c>
      <c r="C12" s="60">
        <f>MROUND((B12/25)/6,0.5)</f>
        <v>3</v>
      </c>
      <c r="D12" s="47">
        <v>259</v>
      </c>
      <c r="E12" s="48">
        <f t="shared" si="2"/>
        <v>0.62</v>
      </c>
      <c r="F12" s="90">
        <f t="shared" si="3"/>
        <v>1.7</v>
      </c>
      <c r="G12" s="106">
        <v>238</v>
      </c>
      <c r="H12" s="70">
        <f t="shared" si="0"/>
        <v>0.56999999999999995</v>
      </c>
      <c r="I12" s="71">
        <f t="shared" si="4"/>
        <v>1.6</v>
      </c>
      <c r="J12" s="72">
        <v>215</v>
      </c>
      <c r="K12" s="70">
        <f t="shared" si="1"/>
        <v>0.51</v>
      </c>
      <c r="L12" s="71">
        <f t="shared" si="5"/>
        <v>1.4</v>
      </c>
      <c r="M12" s="69">
        <v>205</v>
      </c>
      <c r="N12" s="70">
        <f t="shared" si="6"/>
        <v>0.49</v>
      </c>
      <c r="O12" s="71">
        <f t="shared" si="7"/>
        <v>1.4</v>
      </c>
      <c r="P12" s="72">
        <v>211</v>
      </c>
      <c r="Q12" s="70">
        <f t="shared" si="8"/>
        <v>0.5</v>
      </c>
      <c r="R12" s="71">
        <f t="shared" si="9"/>
        <v>1.4</v>
      </c>
      <c r="S12" s="72">
        <v>208</v>
      </c>
      <c r="T12" s="70">
        <f t="shared" si="10"/>
        <v>0.5</v>
      </c>
      <c r="U12" s="111">
        <f t="shared" si="11"/>
        <v>1.4</v>
      </c>
    </row>
    <row r="13" spans="1:30" ht="12.75" customHeight="1" x14ac:dyDescent="0.2">
      <c r="A13" s="50" t="s">
        <v>5</v>
      </c>
      <c r="B13" s="88">
        <v>492</v>
      </c>
      <c r="C13" s="60">
        <f>MROUND((B13/25)/6,0.5)</f>
        <v>3.5</v>
      </c>
      <c r="D13" s="47">
        <v>269</v>
      </c>
      <c r="E13" s="48">
        <f t="shared" si="2"/>
        <v>0.55000000000000004</v>
      </c>
      <c r="F13" s="89">
        <f t="shared" si="3"/>
        <v>1.8</v>
      </c>
      <c r="G13" s="106">
        <v>256</v>
      </c>
      <c r="H13" s="70">
        <f t="shared" si="0"/>
        <v>0.52</v>
      </c>
      <c r="I13" s="71">
        <f t="shared" si="4"/>
        <v>1.7</v>
      </c>
      <c r="J13" s="72">
        <v>252</v>
      </c>
      <c r="K13" s="70">
        <f t="shared" si="1"/>
        <v>0.51</v>
      </c>
      <c r="L13" s="71">
        <f t="shared" si="5"/>
        <v>1.7</v>
      </c>
      <c r="M13" s="69">
        <v>256</v>
      </c>
      <c r="N13" s="70">
        <f t="shared" si="6"/>
        <v>0.52</v>
      </c>
      <c r="O13" s="71">
        <f t="shared" si="7"/>
        <v>1.7</v>
      </c>
      <c r="P13" s="72">
        <v>251</v>
      </c>
      <c r="Q13" s="70">
        <f t="shared" si="8"/>
        <v>0.51</v>
      </c>
      <c r="R13" s="71">
        <f t="shared" si="9"/>
        <v>1.7</v>
      </c>
      <c r="S13" s="72">
        <v>248</v>
      </c>
      <c r="T13" s="70">
        <f t="shared" si="10"/>
        <v>0.5</v>
      </c>
      <c r="U13" s="111">
        <f t="shared" si="11"/>
        <v>1.7</v>
      </c>
    </row>
    <row r="14" spans="1:30" ht="12.75" customHeight="1" x14ac:dyDescent="0.2">
      <c r="A14" s="50" t="s">
        <v>50</v>
      </c>
      <c r="B14" s="88">
        <v>590</v>
      </c>
      <c r="C14" s="60">
        <f t="shared" ref="C14:C40" si="12">MROUND((B14/25)/6,0.5)</f>
        <v>4</v>
      </c>
      <c r="D14" s="47">
        <v>313</v>
      </c>
      <c r="E14" s="48">
        <f t="shared" si="2"/>
        <v>0.53</v>
      </c>
      <c r="F14" s="89">
        <f t="shared" si="3"/>
        <v>2.1</v>
      </c>
      <c r="G14" s="106">
        <v>322</v>
      </c>
      <c r="H14" s="70">
        <f t="shared" si="0"/>
        <v>0.55000000000000004</v>
      </c>
      <c r="I14" s="71">
        <f t="shared" si="4"/>
        <v>2.1</v>
      </c>
      <c r="J14" s="72">
        <v>322</v>
      </c>
      <c r="K14" s="70">
        <f t="shared" si="1"/>
        <v>0.55000000000000004</v>
      </c>
      <c r="L14" s="71">
        <f t="shared" si="5"/>
        <v>2.1</v>
      </c>
      <c r="M14" s="69">
        <v>325</v>
      </c>
      <c r="N14" s="70">
        <f t="shared" si="6"/>
        <v>0.55000000000000004</v>
      </c>
      <c r="O14" s="71">
        <f t="shared" si="7"/>
        <v>2.2000000000000002</v>
      </c>
      <c r="P14" s="72">
        <v>321</v>
      </c>
      <c r="Q14" s="70">
        <f t="shared" si="8"/>
        <v>0.54</v>
      </c>
      <c r="R14" s="71">
        <f t="shared" si="9"/>
        <v>2.1</v>
      </c>
      <c r="S14" s="72">
        <v>322</v>
      </c>
      <c r="T14" s="70">
        <f t="shared" si="10"/>
        <v>0.55000000000000004</v>
      </c>
      <c r="U14" s="111">
        <f t="shared" si="11"/>
        <v>2.1</v>
      </c>
      <c r="W14" s="5"/>
      <c r="X14" s="5"/>
      <c r="Y14" s="5"/>
      <c r="Z14" s="5"/>
      <c r="AA14" s="5"/>
      <c r="AB14" s="5"/>
      <c r="AC14" s="5"/>
      <c r="AD14" s="5"/>
    </row>
    <row r="15" spans="1:30" s="5" customFormat="1" ht="12.75" customHeight="1" x14ac:dyDescent="0.2">
      <c r="A15" s="52" t="s">
        <v>26</v>
      </c>
      <c r="B15" s="88">
        <v>369</v>
      </c>
      <c r="C15" s="60">
        <f t="shared" si="12"/>
        <v>2.5</v>
      </c>
      <c r="D15" s="47">
        <v>193</v>
      </c>
      <c r="E15" s="48">
        <f t="shared" si="2"/>
        <v>0.52</v>
      </c>
      <c r="F15" s="89">
        <f t="shared" si="3"/>
        <v>1.3</v>
      </c>
      <c r="G15" s="107">
        <v>175</v>
      </c>
      <c r="H15" s="70">
        <f t="shared" si="0"/>
        <v>0.47</v>
      </c>
      <c r="I15" s="71">
        <f>ROUND((G15/25)/6,1)</f>
        <v>1.2</v>
      </c>
      <c r="J15" s="72">
        <v>172</v>
      </c>
      <c r="K15" s="70">
        <f t="shared" si="1"/>
        <v>0.47</v>
      </c>
      <c r="L15" s="71">
        <f t="shared" si="5"/>
        <v>1.1000000000000001</v>
      </c>
      <c r="M15" s="73">
        <v>163</v>
      </c>
      <c r="N15" s="70">
        <f t="shared" si="6"/>
        <v>0.44</v>
      </c>
      <c r="O15" s="71">
        <f t="shared" si="7"/>
        <v>1.1000000000000001</v>
      </c>
      <c r="P15" s="72">
        <v>167</v>
      </c>
      <c r="Q15" s="70">
        <f t="shared" si="8"/>
        <v>0.45</v>
      </c>
      <c r="R15" s="71">
        <f t="shared" si="9"/>
        <v>1.1000000000000001</v>
      </c>
      <c r="S15" s="72">
        <v>167</v>
      </c>
      <c r="T15" s="70">
        <f t="shared" si="10"/>
        <v>0.45</v>
      </c>
      <c r="U15" s="111">
        <f t="shared" si="11"/>
        <v>1.1000000000000001</v>
      </c>
      <c r="W15"/>
      <c r="X15"/>
      <c r="Y15"/>
      <c r="Z15"/>
      <c r="AA15"/>
      <c r="AB15"/>
      <c r="AC15"/>
      <c r="AD15"/>
    </row>
    <row r="16" spans="1:30" ht="12.75" customHeight="1" x14ac:dyDescent="0.2">
      <c r="A16" s="50" t="s">
        <v>6</v>
      </c>
      <c r="B16" s="88">
        <v>369</v>
      </c>
      <c r="C16" s="60">
        <f t="shared" si="12"/>
        <v>2.5</v>
      </c>
      <c r="D16" s="47">
        <v>288</v>
      </c>
      <c r="E16" s="48">
        <f t="shared" si="2"/>
        <v>0.78</v>
      </c>
      <c r="F16" s="89">
        <f t="shared" si="3"/>
        <v>1.9</v>
      </c>
      <c r="G16" s="106">
        <v>277</v>
      </c>
      <c r="H16" s="70">
        <f t="shared" si="0"/>
        <v>0.75</v>
      </c>
      <c r="I16" s="71">
        <f t="shared" si="4"/>
        <v>1.8</v>
      </c>
      <c r="J16" s="72">
        <v>252</v>
      </c>
      <c r="K16" s="70">
        <f t="shared" si="1"/>
        <v>0.68</v>
      </c>
      <c r="L16" s="71">
        <f t="shared" si="5"/>
        <v>1.7</v>
      </c>
      <c r="M16" s="69">
        <v>226</v>
      </c>
      <c r="N16" s="70">
        <f t="shared" si="6"/>
        <v>0.61</v>
      </c>
      <c r="O16" s="71">
        <f t="shared" si="7"/>
        <v>1.5</v>
      </c>
      <c r="P16" s="72">
        <v>223</v>
      </c>
      <c r="Q16" s="70">
        <f t="shared" si="8"/>
        <v>0.6</v>
      </c>
      <c r="R16" s="71">
        <f t="shared" si="9"/>
        <v>1.5</v>
      </c>
      <c r="S16" s="72">
        <v>215</v>
      </c>
      <c r="T16" s="70">
        <f t="shared" si="10"/>
        <v>0.57999999999999996</v>
      </c>
      <c r="U16" s="111">
        <f t="shared" si="11"/>
        <v>1.4</v>
      </c>
    </row>
    <row r="17" spans="1:22" ht="12.75" customHeight="1" x14ac:dyDescent="0.2">
      <c r="A17" s="50" t="s">
        <v>7</v>
      </c>
      <c r="B17" s="88">
        <v>615</v>
      </c>
      <c r="C17" s="60">
        <f t="shared" si="12"/>
        <v>4</v>
      </c>
      <c r="D17" s="47">
        <v>330</v>
      </c>
      <c r="E17" s="48">
        <f t="shared" si="2"/>
        <v>0.54</v>
      </c>
      <c r="F17" s="89">
        <f t="shared" si="3"/>
        <v>2.2000000000000002</v>
      </c>
      <c r="G17" s="106">
        <v>318</v>
      </c>
      <c r="H17" s="70">
        <f t="shared" si="0"/>
        <v>0.52</v>
      </c>
      <c r="I17" s="71">
        <f t="shared" si="4"/>
        <v>2.1</v>
      </c>
      <c r="J17" s="72">
        <v>304</v>
      </c>
      <c r="K17" s="70">
        <f t="shared" si="1"/>
        <v>0.49</v>
      </c>
      <c r="L17" s="71">
        <f t="shared" si="5"/>
        <v>2</v>
      </c>
      <c r="M17" s="69">
        <v>300</v>
      </c>
      <c r="N17" s="70">
        <f t="shared" si="6"/>
        <v>0.49</v>
      </c>
      <c r="O17" s="71">
        <f t="shared" si="7"/>
        <v>2</v>
      </c>
      <c r="P17" s="72">
        <v>310</v>
      </c>
      <c r="Q17" s="70">
        <f t="shared" si="8"/>
        <v>0.5</v>
      </c>
      <c r="R17" s="71">
        <f t="shared" si="9"/>
        <v>2.1</v>
      </c>
      <c r="S17" s="72">
        <v>327</v>
      </c>
      <c r="T17" s="70">
        <f t="shared" si="10"/>
        <v>0.53</v>
      </c>
      <c r="U17" s="111">
        <f t="shared" si="11"/>
        <v>2.2000000000000002</v>
      </c>
    </row>
    <row r="18" spans="1:22" ht="12.75" customHeight="1" x14ac:dyDescent="0.2">
      <c r="A18" s="50" t="s">
        <v>8</v>
      </c>
      <c r="B18" s="88">
        <v>418</v>
      </c>
      <c r="C18" s="60">
        <f t="shared" si="12"/>
        <v>3</v>
      </c>
      <c r="D18" s="47">
        <v>281</v>
      </c>
      <c r="E18" s="48">
        <f t="shared" si="2"/>
        <v>0.67</v>
      </c>
      <c r="F18" s="90">
        <f t="shared" si="3"/>
        <v>1.9</v>
      </c>
      <c r="G18" s="106">
        <v>278</v>
      </c>
      <c r="H18" s="70">
        <f t="shared" si="0"/>
        <v>0.67</v>
      </c>
      <c r="I18" s="71">
        <f t="shared" si="4"/>
        <v>1.9</v>
      </c>
      <c r="J18" s="72">
        <v>278</v>
      </c>
      <c r="K18" s="70">
        <f t="shared" si="1"/>
        <v>0.67</v>
      </c>
      <c r="L18" s="71">
        <f t="shared" si="5"/>
        <v>1.9</v>
      </c>
      <c r="M18" s="69">
        <v>272</v>
      </c>
      <c r="N18" s="70">
        <f t="shared" si="6"/>
        <v>0.65</v>
      </c>
      <c r="O18" s="71">
        <f t="shared" si="7"/>
        <v>1.8</v>
      </c>
      <c r="P18" s="72">
        <v>277</v>
      </c>
      <c r="Q18" s="70">
        <f t="shared" si="8"/>
        <v>0.66</v>
      </c>
      <c r="R18" s="71">
        <f t="shared" si="9"/>
        <v>1.8</v>
      </c>
      <c r="S18" s="72">
        <v>284</v>
      </c>
      <c r="T18" s="70">
        <f t="shared" si="10"/>
        <v>0.68</v>
      </c>
      <c r="U18" s="111">
        <f t="shared" si="11"/>
        <v>1.9</v>
      </c>
    </row>
    <row r="19" spans="1:22" ht="12.75" customHeight="1" x14ac:dyDescent="0.2">
      <c r="A19" s="50" t="s">
        <v>9</v>
      </c>
      <c r="B19" s="88">
        <v>492</v>
      </c>
      <c r="C19" s="60">
        <f t="shared" si="12"/>
        <v>3.5</v>
      </c>
      <c r="D19" s="47">
        <v>265</v>
      </c>
      <c r="E19" s="48">
        <f t="shared" si="2"/>
        <v>0.54</v>
      </c>
      <c r="F19" s="90">
        <f t="shared" si="3"/>
        <v>1.8</v>
      </c>
      <c r="G19" s="106">
        <v>253</v>
      </c>
      <c r="H19" s="70">
        <f t="shared" si="0"/>
        <v>0.51</v>
      </c>
      <c r="I19" s="71">
        <f t="shared" si="4"/>
        <v>1.7</v>
      </c>
      <c r="J19" s="72">
        <v>246</v>
      </c>
      <c r="K19" s="70">
        <f t="shared" si="1"/>
        <v>0.5</v>
      </c>
      <c r="L19" s="71">
        <f t="shared" si="5"/>
        <v>1.6</v>
      </c>
      <c r="M19" s="69">
        <v>246</v>
      </c>
      <c r="N19" s="70">
        <f t="shared" si="6"/>
        <v>0.5</v>
      </c>
      <c r="O19" s="71">
        <f t="shared" si="7"/>
        <v>1.6</v>
      </c>
      <c r="P19" s="72">
        <v>247</v>
      </c>
      <c r="Q19" s="70">
        <f t="shared" si="8"/>
        <v>0.5</v>
      </c>
      <c r="R19" s="71">
        <f t="shared" si="9"/>
        <v>1.6</v>
      </c>
      <c r="S19" s="72">
        <v>255</v>
      </c>
      <c r="T19" s="70">
        <f t="shared" si="10"/>
        <v>0.52</v>
      </c>
      <c r="U19" s="111">
        <f t="shared" si="11"/>
        <v>1.7</v>
      </c>
    </row>
    <row r="20" spans="1:22" ht="12.75" customHeight="1" x14ac:dyDescent="0.2">
      <c r="A20" s="50" t="s">
        <v>36</v>
      </c>
      <c r="B20" s="88">
        <v>568</v>
      </c>
      <c r="C20" s="60">
        <f t="shared" si="12"/>
        <v>4</v>
      </c>
      <c r="D20" s="47">
        <v>252</v>
      </c>
      <c r="E20" s="48">
        <f t="shared" si="2"/>
        <v>0.44</v>
      </c>
      <c r="F20" s="90">
        <f t="shared" si="3"/>
        <v>1.7</v>
      </c>
      <c r="G20" s="106">
        <v>253</v>
      </c>
      <c r="H20" s="70">
        <f t="shared" si="0"/>
        <v>0.45</v>
      </c>
      <c r="I20" s="71">
        <f t="shared" si="4"/>
        <v>1.7</v>
      </c>
      <c r="J20" s="72">
        <v>247</v>
      </c>
      <c r="K20" s="70">
        <f t="shared" si="1"/>
        <v>0.43</v>
      </c>
      <c r="L20" s="71">
        <f t="shared" si="5"/>
        <v>1.6</v>
      </c>
      <c r="M20" s="69">
        <v>248</v>
      </c>
      <c r="N20" s="70">
        <f t="shared" si="6"/>
        <v>0.44</v>
      </c>
      <c r="O20" s="71">
        <f t="shared" si="7"/>
        <v>1.7</v>
      </c>
      <c r="P20" s="72">
        <v>250</v>
      </c>
      <c r="Q20" s="70">
        <f t="shared" si="8"/>
        <v>0.44</v>
      </c>
      <c r="R20" s="71">
        <f t="shared" si="9"/>
        <v>1.7</v>
      </c>
      <c r="S20" s="72">
        <v>249</v>
      </c>
      <c r="T20" s="70">
        <f t="shared" si="10"/>
        <v>0.44</v>
      </c>
      <c r="U20" s="111">
        <f t="shared" si="11"/>
        <v>1.7</v>
      </c>
    </row>
    <row r="21" spans="1:22" ht="12.75" customHeight="1" x14ac:dyDescent="0.2">
      <c r="A21" s="50" t="s">
        <v>10</v>
      </c>
      <c r="B21" s="88">
        <v>393</v>
      </c>
      <c r="C21" s="60">
        <f t="shared" si="12"/>
        <v>2.5</v>
      </c>
      <c r="D21" s="47">
        <v>365</v>
      </c>
      <c r="E21" s="48">
        <f t="shared" si="2"/>
        <v>0.93</v>
      </c>
      <c r="F21" s="89">
        <f t="shared" si="3"/>
        <v>2.4</v>
      </c>
      <c r="G21" s="107">
        <v>355</v>
      </c>
      <c r="H21" s="70">
        <f t="shared" si="0"/>
        <v>0.9</v>
      </c>
      <c r="I21" s="71">
        <f t="shared" si="4"/>
        <v>2.4</v>
      </c>
      <c r="J21" s="72">
        <v>341</v>
      </c>
      <c r="K21" s="70">
        <f t="shared" si="1"/>
        <v>0.87</v>
      </c>
      <c r="L21" s="71">
        <f t="shared" si="5"/>
        <v>2.2999999999999998</v>
      </c>
      <c r="M21" s="69">
        <v>337</v>
      </c>
      <c r="N21" s="70">
        <f t="shared" si="6"/>
        <v>0.86</v>
      </c>
      <c r="O21" s="71">
        <f t="shared" si="7"/>
        <v>2.2000000000000002</v>
      </c>
      <c r="P21" s="72">
        <v>346</v>
      </c>
      <c r="Q21" s="70">
        <f t="shared" si="8"/>
        <v>0.88</v>
      </c>
      <c r="R21" s="71">
        <f t="shared" si="9"/>
        <v>2.2999999999999998</v>
      </c>
      <c r="S21" s="72">
        <v>345</v>
      </c>
      <c r="T21" s="70">
        <f t="shared" si="10"/>
        <v>0.88</v>
      </c>
      <c r="U21" s="111">
        <f t="shared" si="11"/>
        <v>2.2999999999999998</v>
      </c>
    </row>
    <row r="22" spans="1:22" ht="12.75" customHeight="1" thickBot="1" x14ac:dyDescent="0.25">
      <c r="A22" s="50" t="s">
        <v>11</v>
      </c>
      <c r="B22" s="88">
        <v>516</v>
      </c>
      <c r="C22" s="60">
        <f t="shared" si="12"/>
        <v>3.5</v>
      </c>
      <c r="D22" s="47">
        <v>405</v>
      </c>
      <c r="E22" s="48">
        <f t="shared" si="2"/>
        <v>0.78</v>
      </c>
      <c r="F22" s="89">
        <f t="shared" si="3"/>
        <v>2.7</v>
      </c>
      <c r="G22" s="107">
        <v>385</v>
      </c>
      <c r="H22" s="70">
        <f t="shared" si="0"/>
        <v>0.75</v>
      </c>
      <c r="I22" s="71">
        <f t="shared" si="4"/>
        <v>2.6</v>
      </c>
      <c r="J22" s="72">
        <v>373</v>
      </c>
      <c r="K22" s="70">
        <f t="shared" si="1"/>
        <v>0.72</v>
      </c>
      <c r="L22" s="71">
        <f t="shared" si="5"/>
        <v>2.5</v>
      </c>
      <c r="M22" s="69">
        <v>358</v>
      </c>
      <c r="N22" s="70">
        <f t="shared" si="6"/>
        <v>0.69</v>
      </c>
      <c r="O22" s="71">
        <f t="shared" si="7"/>
        <v>2.4</v>
      </c>
      <c r="P22" s="72">
        <v>355</v>
      </c>
      <c r="Q22" s="70">
        <f t="shared" si="8"/>
        <v>0.69</v>
      </c>
      <c r="R22" s="71">
        <f t="shared" si="9"/>
        <v>2.4</v>
      </c>
      <c r="S22" s="72">
        <v>359</v>
      </c>
      <c r="T22" s="70">
        <f t="shared" si="10"/>
        <v>0.7</v>
      </c>
      <c r="U22" s="111">
        <f t="shared" si="11"/>
        <v>2.4</v>
      </c>
    </row>
    <row r="23" spans="1:22" ht="12.75" customHeight="1" thickBot="1" x14ac:dyDescent="0.25">
      <c r="A23" s="52" t="s">
        <v>12</v>
      </c>
      <c r="B23" s="88">
        <v>320</v>
      </c>
      <c r="C23" s="60">
        <f t="shared" si="12"/>
        <v>2</v>
      </c>
      <c r="D23" s="47">
        <v>151</v>
      </c>
      <c r="E23" s="61">
        <f t="shared" si="2"/>
        <v>0.47</v>
      </c>
      <c r="F23" s="116">
        <f t="shared" si="3"/>
        <v>1</v>
      </c>
      <c r="G23" s="107">
        <v>147</v>
      </c>
      <c r="H23" s="78">
        <f t="shared" si="0"/>
        <v>0.46</v>
      </c>
      <c r="I23" s="79">
        <f t="shared" si="4"/>
        <v>1</v>
      </c>
      <c r="J23" s="72">
        <v>154</v>
      </c>
      <c r="K23" s="78">
        <f t="shared" si="1"/>
        <v>0.48</v>
      </c>
      <c r="L23" s="79">
        <f t="shared" si="5"/>
        <v>1</v>
      </c>
      <c r="M23" s="69">
        <v>149</v>
      </c>
      <c r="N23" s="78">
        <f t="shared" si="6"/>
        <v>0.47</v>
      </c>
      <c r="O23" s="79">
        <f t="shared" si="7"/>
        <v>1</v>
      </c>
      <c r="P23" s="72">
        <v>146</v>
      </c>
      <c r="Q23" s="78">
        <f t="shared" si="8"/>
        <v>0.46</v>
      </c>
      <c r="R23" s="79">
        <f t="shared" si="9"/>
        <v>1</v>
      </c>
      <c r="S23" s="72">
        <v>157</v>
      </c>
      <c r="T23" s="78">
        <f t="shared" si="10"/>
        <v>0.49</v>
      </c>
      <c r="U23" s="79">
        <f t="shared" si="11"/>
        <v>1</v>
      </c>
    </row>
    <row r="24" spans="1:22" ht="12.75" customHeight="1" x14ac:dyDescent="0.2">
      <c r="A24" s="50" t="s">
        <v>13</v>
      </c>
      <c r="B24" s="88">
        <v>565</v>
      </c>
      <c r="C24" s="60">
        <f t="shared" si="12"/>
        <v>4</v>
      </c>
      <c r="D24" s="47">
        <v>434</v>
      </c>
      <c r="E24" s="48">
        <f t="shared" si="2"/>
        <v>0.77</v>
      </c>
      <c r="F24" s="89">
        <f t="shared" si="3"/>
        <v>2.9</v>
      </c>
      <c r="G24" s="107">
        <v>437</v>
      </c>
      <c r="H24" s="70">
        <f t="shared" si="0"/>
        <v>0.77</v>
      </c>
      <c r="I24" s="71">
        <f t="shared" si="4"/>
        <v>2.9</v>
      </c>
      <c r="J24" s="72">
        <v>444</v>
      </c>
      <c r="K24" s="70">
        <f t="shared" si="1"/>
        <v>0.79</v>
      </c>
      <c r="L24" s="71">
        <f t="shared" si="5"/>
        <v>3</v>
      </c>
      <c r="M24" s="69">
        <v>439</v>
      </c>
      <c r="N24" s="70">
        <f t="shared" si="6"/>
        <v>0.78</v>
      </c>
      <c r="O24" s="71">
        <f t="shared" si="7"/>
        <v>2.9</v>
      </c>
      <c r="P24" s="72">
        <v>432</v>
      </c>
      <c r="Q24" s="70">
        <f t="shared" si="8"/>
        <v>0.76</v>
      </c>
      <c r="R24" s="71">
        <f t="shared" si="9"/>
        <v>2.9</v>
      </c>
      <c r="S24" s="72">
        <v>438</v>
      </c>
      <c r="T24" s="70">
        <f t="shared" si="10"/>
        <v>0.78</v>
      </c>
      <c r="U24" s="111">
        <f t="shared" si="11"/>
        <v>2.9</v>
      </c>
    </row>
    <row r="25" spans="1:22" ht="12.75" customHeight="1" thickBot="1" x14ac:dyDescent="0.25">
      <c r="A25" s="53" t="s">
        <v>14</v>
      </c>
      <c r="B25" s="88">
        <v>49</v>
      </c>
      <c r="C25" s="60">
        <f t="shared" si="12"/>
        <v>0.5</v>
      </c>
      <c r="D25" s="47">
        <v>11</v>
      </c>
      <c r="E25" s="51">
        <f t="shared" si="2"/>
        <v>0.22</v>
      </c>
      <c r="F25" s="91">
        <f t="shared" si="3"/>
        <v>0.1</v>
      </c>
      <c r="G25" s="108">
        <v>13</v>
      </c>
      <c r="H25" s="75">
        <f t="shared" si="0"/>
        <v>0.27</v>
      </c>
      <c r="I25" s="76">
        <f t="shared" si="4"/>
        <v>0.1</v>
      </c>
      <c r="J25" s="77">
        <v>13</v>
      </c>
      <c r="K25" s="75">
        <f t="shared" si="1"/>
        <v>0.27</v>
      </c>
      <c r="L25" s="76">
        <f t="shared" si="5"/>
        <v>0.1</v>
      </c>
      <c r="M25" s="74">
        <v>13</v>
      </c>
      <c r="N25" s="75">
        <f t="shared" si="6"/>
        <v>0.27</v>
      </c>
      <c r="O25" s="76">
        <f t="shared" si="7"/>
        <v>0.1</v>
      </c>
      <c r="P25" s="77">
        <v>12</v>
      </c>
      <c r="Q25" s="75">
        <f t="shared" si="8"/>
        <v>0.24</v>
      </c>
      <c r="R25" s="76">
        <f t="shared" si="9"/>
        <v>0.1</v>
      </c>
      <c r="S25" s="77">
        <v>12</v>
      </c>
      <c r="T25" s="75">
        <f t="shared" si="10"/>
        <v>0.24</v>
      </c>
      <c r="U25" s="112">
        <f t="shared" si="11"/>
        <v>0.1</v>
      </c>
      <c r="V25" s="1"/>
    </row>
    <row r="26" spans="1:22" ht="12.75" customHeight="1" thickBot="1" x14ac:dyDescent="0.25">
      <c r="A26" s="50" t="s">
        <v>15</v>
      </c>
      <c r="B26" s="88">
        <v>492</v>
      </c>
      <c r="C26" s="60">
        <f t="shared" si="12"/>
        <v>3.5</v>
      </c>
      <c r="D26" s="47">
        <v>225</v>
      </c>
      <c r="E26" s="61">
        <f t="shared" si="2"/>
        <v>0.46</v>
      </c>
      <c r="F26" s="116">
        <f t="shared" si="3"/>
        <v>1.5</v>
      </c>
      <c r="G26" s="69">
        <v>216</v>
      </c>
      <c r="H26" s="78">
        <f t="shared" si="0"/>
        <v>0.44</v>
      </c>
      <c r="I26" s="79">
        <f t="shared" si="4"/>
        <v>1.4</v>
      </c>
      <c r="J26" s="72">
        <v>209</v>
      </c>
      <c r="K26" s="78">
        <f t="shared" si="1"/>
        <v>0.42</v>
      </c>
      <c r="L26" s="79">
        <f t="shared" si="5"/>
        <v>1.4</v>
      </c>
      <c r="M26" s="69">
        <v>214</v>
      </c>
      <c r="N26" s="78">
        <f t="shared" si="6"/>
        <v>0.43</v>
      </c>
      <c r="O26" s="79">
        <f t="shared" si="7"/>
        <v>1.4</v>
      </c>
      <c r="P26" s="72">
        <v>203</v>
      </c>
      <c r="Q26" s="78">
        <f t="shared" si="8"/>
        <v>0.41</v>
      </c>
      <c r="R26" s="79">
        <f t="shared" si="9"/>
        <v>1.4</v>
      </c>
      <c r="S26" s="72">
        <v>210</v>
      </c>
      <c r="T26" s="78">
        <f t="shared" si="10"/>
        <v>0.43</v>
      </c>
      <c r="U26" s="79">
        <f t="shared" si="11"/>
        <v>1.4</v>
      </c>
    </row>
    <row r="27" spans="1:22" ht="12.75" customHeight="1" x14ac:dyDescent="0.2">
      <c r="A27" s="53" t="s">
        <v>16</v>
      </c>
      <c r="B27" s="88">
        <v>25</v>
      </c>
      <c r="C27" s="60">
        <f>CEILING((B27/25)/6,0.5)</f>
        <v>0.5</v>
      </c>
      <c r="D27" s="47">
        <v>17</v>
      </c>
      <c r="E27" s="51">
        <f t="shared" si="2"/>
        <v>0.68</v>
      </c>
      <c r="F27" s="91">
        <f t="shared" si="3"/>
        <v>0.1</v>
      </c>
      <c r="G27" s="108">
        <v>19</v>
      </c>
      <c r="H27" s="75">
        <f t="shared" si="0"/>
        <v>0.76</v>
      </c>
      <c r="I27" s="76">
        <f t="shared" si="4"/>
        <v>0.1</v>
      </c>
      <c r="J27" s="77">
        <v>17</v>
      </c>
      <c r="K27" s="75">
        <f t="shared" si="1"/>
        <v>0.68</v>
      </c>
      <c r="L27" s="76">
        <f t="shared" si="5"/>
        <v>0.1</v>
      </c>
      <c r="M27" s="74">
        <v>16</v>
      </c>
      <c r="N27" s="75">
        <f t="shared" si="6"/>
        <v>0.64</v>
      </c>
      <c r="O27" s="76">
        <f t="shared" si="7"/>
        <v>0.1</v>
      </c>
      <c r="P27" s="77">
        <v>16</v>
      </c>
      <c r="Q27" s="75">
        <f t="shared" si="8"/>
        <v>0.64</v>
      </c>
      <c r="R27" s="76">
        <f t="shared" si="9"/>
        <v>0.1</v>
      </c>
      <c r="S27" s="77">
        <v>14</v>
      </c>
      <c r="T27" s="75">
        <f t="shared" si="10"/>
        <v>0.56000000000000005</v>
      </c>
      <c r="U27" s="112">
        <f t="shared" si="11"/>
        <v>0.1</v>
      </c>
    </row>
    <row r="28" spans="1:22" ht="12.75" customHeight="1" x14ac:dyDescent="0.2">
      <c r="A28" s="50" t="s">
        <v>17</v>
      </c>
      <c r="B28" s="88">
        <v>541</v>
      </c>
      <c r="C28" s="60">
        <f t="shared" si="12"/>
        <v>3.5</v>
      </c>
      <c r="D28" s="47">
        <v>256</v>
      </c>
      <c r="E28" s="48">
        <f t="shared" si="2"/>
        <v>0.47</v>
      </c>
      <c r="F28" s="90">
        <f t="shared" si="3"/>
        <v>1.7</v>
      </c>
      <c r="G28" s="106">
        <v>258</v>
      </c>
      <c r="H28" s="70">
        <f t="shared" si="0"/>
        <v>0.48</v>
      </c>
      <c r="I28" s="71">
        <f t="shared" si="4"/>
        <v>1.7</v>
      </c>
      <c r="J28" s="72">
        <v>258</v>
      </c>
      <c r="K28" s="70">
        <f t="shared" si="1"/>
        <v>0.48</v>
      </c>
      <c r="L28" s="71">
        <f t="shared" si="5"/>
        <v>1.7</v>
      </c>
      <c r="M28" s="69">
        <v>256</v>
      </c>
      <c r="N28" s="70">
        <f t="shared" si="6"/>
        <v>0.47</v>
      </c>
      <c r="O28" s="71">
        <f t="shared" si="7"/>
        <v>1.7</v>
      </c>
      <c r="P28" s="72">
        <v>262</v>
      </c>
      <c r="Q28" s="70">
        <f t="shared" si="8"/>
        <v>0.48</v>
      </c>
      <c r="R28" s="71">
        <f t="shared" si="9"/>
        <v>1.7</v>
      </c>
      <c r="S28" s="72">
        <v>266</v>
      </c>
      <c r="T28" s="70">
        <f t="shared" si="10"/>
        <v>0.49</v>
      </c>
      <c r="U28" s="111">
        <f t="shared" si="11"/>
        <v>1.8</v>
      </c>
      <c r="V28" s="2"/>
    </row>
    <row r="29" spans="1:22" ht="12.75" customHeight="1" x14ac:dyDescent="0.2">
      <c r="A29" s="50" t="s">
        <v>18</v>
      </c>
      <c r="B29" s="88">
        <v>565</v>
      </c>
      <c r="C29" s="60">
        <f t="shared" si="12"/>
        <v>4</v>
      </c>
      <c r="D29" s="47">
        <v>450</v>
      </c>
      <c r="E29" s="48">
        <f t="shared" si="2"/>
        <v>0.8</v>
      </c>
      <c r="F29" s="89">
        <f t="shared" si="3"/>
        <v>3</v>
      </c>
      <c r="G29" s="106">
        <v>454</v>
      </c>
      <c r="H29" s="70">
        <f t="shared" si="0"/>
        <v>0.8</v>
      </c>
      <c r="I29" s="71">
        <f t="shared" si="4"/>
        <v>3</v>
      </c>
      <c r="J29" s="72">
        <v>435</v>
      </c>
      <c r="K29" s="70">
        <f t="shared" si="1"/>
        <v>0.77</v>
      </c>
      <c r="L29" s="71">
        <f t="shared" si="5"/>
        <v>2.9</v>
      </c>
      <c r="M29" s="69">
        <v>420</v>
      </c>
      <c r="N29" s="70">
        <f t="shared" si="6"/>
        <v>0.74</v>
      </c>
      <c r="O29" s="71">
        <f t="shared" si="7"/>
        <v>2.8</v>
      </c>
      <c r="P29" s="72">
        <v>411</v>
      </c>
      <c r="Q29" s="70">
        <f t="shared" si="8"/>
        <v>0.73</v>
      </c>
      <c r="R29" s="71">
        <f t="shared" si="9"/>
        <v>2.7</v>
      </c>
      <c r="S29" s="72">
        <v>392</v>
      </c>
      <c r="T29" s="70">
        <f t="shared" si="10"/>
        <v>0.69</v>
      </c>
      <c r="U29" s="111">
        <f t="shared" si="11"/>
        <v>2.6</v>
      </c>
      <c r="V29" s="2"/>
    </row>
    <row r="30" spans="1:22" ht="12.75" customHeight="1" x14ac:dyDescent="0.2">
      <c r="A30" s="50" t="s">
        <v>19</v>
      </c>
      <c r="B30" s="88">
        <v>590</v>
      </c>
      <c r="C30" s="60">
        <f t="shared" si="12"/>
        <v>4</v>
      </c>
      <c r="D30" s="47">
        <v>382</v>
      </c>
      <c r="E30" s="48">
        <f t="shared" si="2"/>
        <v>0.65</v>
      </c>
      <c r="F30" s="89">
        <f t="shared" si="3"/>
        <v>2.5</v>
      </c>
      <c r="G30" s="106">
        <v>373</v>
      </c>
      <c r="H30" s="70">
        <f t="shared" si="0"/>
        <v>0.63</v>
      </c>
      <c r="I30" s="71">
        <f t="shared" si="4"/>
        <v>2.5</v>
      </c>
      <c r="J30" s="72">
        <v>363</v>
      </c>
      <c r="K30" s="70">
        <f t="shared" si="1"/>
        <v>0.62</v>
      </c>
      <c r="L30" s="71">
        <f t="shared" si="5"/>
        <v>2.4</v>
      </c>
      <c r="M30" s="69">
        <v>360</v>
      </c>
      <c r="N30" s="70">
        <f t="shared" si="6"/>
        <v>0.61</v>
      </c>
      <c r="O30" s="71">
        <f t="shared" si="7"/>
        <v>2.4</v>
      </c>
      <c r="P30" s="72">
        <v>355</v>
      </c>
      <c r="Q30" s="70">
        <f t="shared" si="8"/>
        <v>0.6</v>
      </c>
      <c r="R30" s="71">
        <f t="shared" si="9"/>
        <v>2.4</v>
      </c>
      <c r="S30" s="72">
        <v>343</v>
      </c>
      <c r="T30" s="70">
        <f t="shared" si="10"/>
        <v>0.57999999999999996</v>
      </c>
      <c r="U30" s="111">
        <f t="shared" si="11"/>
        <v>2.2999999999999998</v>
      </c>
      <c r="V30" s="2"/>
    </row>
    <row r="31" spans="1:22" ht="12.75" customHeight="1" x14ac:dyDescent="0.2">
      <c r="A31" s="50" t="s">
        <v>79</v>
      </c>
      <c r="B31" s="88">
        <v>441</v>
      </c>
      <c r="C31" s="60">
        <f t="shared" si="12"/>
        <v>3</v>
      </c>
      <c r="D31" s="47">
        <v>471</v>
      </c>
      <c r="E31" s="48">
        <f t="shared" si="2"/>
        <v>1.07</v>
      </c>
      <c r="F31" s="89">
        <f t="shared" si="3"/>
        <v>3.1</v>
      </c>
      <c r="G31" s="106">
        <v>479</v>
      </c>
      <c r="H31" s="70">
        <f t="shared" si="0"/>
        <v>1.0900000000000001</v>
      </c>
      <c r="I31" s="71">
        <f t="shared" si="4"/>
        <v>3.2</v>
      </c>
      <c r="J31" s="72">
        <v>511</v>
      </c>
      <c r="K31" s="70">
        <f t="shared" si="1"/>
        <v>1.1599999999999999</v>
      </c>
      <c r="L31" s="71">
        <f t="shared" si="5"/>
        <v>3.4</v>
      </c>
      <c r="M31" s="69">
        <v>544</v>
      </c>
      <c r="N31" s="70">
        <f t="shared" si="6"/>
        <v>1.23</v>
      </c>
      <c r="O31" s="71">
        <f t="shared" si="7"/>
        <v>3.6</v>
      </c>
      <c r="P31" s="72">
        <v>577</v>
      </c>
      <c r="Q31" s="70">
        <f t="shared" si="8"/>
        <v>1.31</v>
      </c>
      <c r="R31" s="71">
        <f t="shared" si="9"/>
        <v>3.8</v>
      </c>
      <c r="S31" s="72">
        <v>605</v>
      </c>
      <c r="T31" s="70">
        <f t="shared" si="10"/>
        <v>1.37</v>
      </c>
      <c r="U31" s="111">
        <f t="shared" si="11"/>
        <v>4</v>
      </c>
      <c r="V31" s="2"/>
    </row>
    <row r="32" spans="1:22" ht="12.75" customHeight="1" x14ac:dyDescent="0.2">
      <c r="A32" s="50" t="s">
        <v>20</v>
      </c>
      <c r="B32" s="88">
        <v>418</v>
      </c>
      <c r="C32" s="60">
        <f t="shared" si="12"/>
        <v>3</v>
      </c>
      <c r="D32" s="47">
        <v>224</v>
      </c>
      <c r="E32" s="48">
        <f t="shared" si="2"/>
        <v>0.54</v>
      </c>
      <c r="F32" s="90">
        <f t="shared" si="3"/>
        <v>1.5</v>
      </c>
      <c r="G32" s="106">
        <v>217</v>
      </c>
      <c r="H32" s="70">
        <f t="shared" si="0"/>
        <v>0.52</v>
      </c>
      <c r="I32" s="71">
        <f t="shared" si="4"/>
        <v>1.4</v>
      </c>
      <c r="J32" s="72">
        <v>203</v>
      </c>
      <c r="K32" s="70">
        <f t="shared" si="1"/>
        <v>0.49</v>
      </c>
      <c r="L32" s="71">
        <f t="shared" si="5"/>
        <v>1.4</v>
      </c>
      <c r="M32" s="69">
        <v>203</v>
      </c>
      <c r="N32" s="70">
        <f t="shared" si="6"/>
        <v>0.49</v>
      </c>
      <c r="O32" s="71">
        <f t="shared" si="7"/>
        <v>1.4</v>
      </c>
      <c r="P32" s="72">
        <v>202</v>
      </c>
      <c r="Q32" s="70">
        <f t="shared" si="8"/>
        <v>0.48</v>
      </c>
      <c r="R32" s="71">
        <f t="shared" si="9"/>
        <v>1.3</v>
      </c>
      <c r="S32" s="72">
        <v>201</v>
      </c>
      <c r="T32" s="70">
        <f t="shared" si="10"/>
        <v>0.48</v>
      </c>
      <c r="U32" s="111">
        <f t="shared" si="11"/>
        <v>1.3</v>
      </c>
      <c r="V32" s="2"/>
    </row>
    <row r="33" spans="1:22" ht="12.75" customHeight="1" x14ac:dyDescent="0.2">
      <c r="A33" s="50" t="s">
        <v>37</v>
      </c>
      <c r="B33" s="88">
        <v>381</v>
      </c>
      <c r="C33" s="60">
        <f t="shared" si="12"/>
        <v>2.5</v>
      </c>
      <c r="D33" s="47">
        <v>264</v>
      </c>
      <c r="E33" s="48">
        <f t="shared" si="2"/>
        <v>0.69</v>
      </c>
      <c r="F33" s="90">
        <f t="shared" si="3"/>
        <v>1.8</v>
      </c>
      <c r="G33" s="106">
        <v>270</v>
      </c>
      <c r="H33" s="70">
        <f t="shared" si="0"/>
        <v>0.71</v>
      </c>
      <c r="I33" s="71">
        <f t="shared" si="4"/>
        <v>1.8</v>
      </c>
      <c r="J33" s="72">
        <v>258</v>
      </c>
      <c r="K33" s="70">
        <f t="shared" si="1"/>
        <v>0.68</v>
      </c>
      <c r="L33" s="71">
        <f t="shared" si="5"/>
        <v>1.7</v>
      </c>
      <c r="M33" s="69">
        <v>258</v>
      </c>
      <c r="N33" s="70">
        <f t="shared" si="6"/>
        <v>0.68</v>
      </c>
      <c r="O33" s="71">
        <f t="shared" si="7"/>
        <v>1.7</v>
      </c>
      <c r="P33" s="72">
        <v>274</v>
      </c>
      <c r="Q33" s="70">
        <f t="shared" si="8"/>
        <v>0.72</v>
      </c>
      <c r="R33" s="71">
        <f t="shared" si="9"/>
        <v>1.8</v>
      </c>
      <c r="S33" s="72">
        <v>284</v>
      </c>
      <c r="T33" s="70">
        <f t="shared" si="10"/>
        <v>0.75</v>
      </c>
      <c r="U33" s="111">
        <f t="shared" si="11"/>
        <v>1.9</v>
      </c>
      <c r="V33" s="2"/>
    </row>
    <row r="34" spans="1:22" ht="12.75" customHeight="1" x14ac:dyDescent="0.2">
      <c r="A34" s="53" t="s">
        <v>21</v>
      </c>
      <c r="B34" s="88">
        <v>467</v>
      </c>
      <c r="C34" s="60">
        <f t="shared" si="12"/>
        <v>3</v>
      </c>
      <c r="D34" s="47">
        <v>166</v>
      </c>
      <c r="E34" s="51">
        <f t="shared" si="2"/>
        <v>0.36</v>
      </c>
      <c r="F34" s="91">
        <f t="shared" si="3"/>
        <v>1.1000000000000001</v>
      </c>
      <c r="G34" s="108">
        <v>171</v>
      </c>
      <c r="H34" s="75">
        <f t="shared" si="0"/>
        <v>0.37</v>
      </c>
      <c r="I34" s="76">
        <f t="shared" si="4"/>
        <v>1.1000000000000001</v>
      </c>
      <c r="J34" s="77">
        <v>166</v>
      </c>
      <c r="K34" s="75">
        <f t="shared" si="1"/>
        <v>0.36</v>
      </c>
      <c r="L34" s="76">
        <f t="shared" si="5"/>
        <v>1.1000000000000001</v>
      </c>
      <c r="M34" s="74">
        <v>167</v>
      </c>
      <c r="N34" s="75">
        <f t="shared" si="6"/>
        <v>0.36</v>
      </c>
      <c r="O34" s="76">
        <f t="shared" si="7"/>
        <v>1.1000000000000001</v>
      </c>
      <c r="P34" s="77">
        <v>169</v>
      </c>
      <c r="Q34" s="75">
        <f t="shared" si="8"/>
        <v>0.36</v>
      </c>
      <c r="R34" s="76">
        <f t="shared" si="9"/>
        <v>1.1000000000000001</v>
      </c>
      <c r="S34" s="77">
        <v>160</v>
      </c>
      <c r="T34" s="75">
        <f t="shared" si="10"/>
        <v>0.34</v>
      </c>
      <c r="U34" s="112">
        <f t="shared" si="11"/>
        <v>1.1000000000000001</v>
      </c>
      <c r="V34" s="13"/>
    </row>
    <row r="35" spans="1:22" ht="12.75" customHeight="1" x14ac:dyDescent="0.2">
      <c r="A35" s="50" t="s">
        <v>27</v>
      </c>
      <c r="B35" s="88">
        <v>541</v>
      </c>
      <c r="C35" s="60">
        <f t="shared" si="12"/>
        <v>3.5</v>
      </c>
      <c r="D35" s="47">
        <v>371</v>
      </c>
      <c r="E35" s="48">
        <f t="shared" si="2"/>
        <v>0.69</v>
      </c>
      <c r="F35" s="89">
        <f t="shared" si="3"/>
        <v>2.5</v>
      </c>
      <c r="G35" s="107">
        <v>349</v>
      </c>
      <c r="H35" s="70">
        <f t="shared" si="0"/>
        <v>0.65</v>
      </c>
      <c r="I35" s="71">
        <f t="shared" si="4"/>
        <v>2.2999999999999998</v>
      </c>
      <c r="J35" s="72">
        <v>341</v>
      </c>
      <c r="K35" s="70">
        <f t="shared" si="1"/>
        <v>0.63</v>
      </c>
      <c r="L35" s="71">
        <f t="shared" si="5"/>
        <v>2.2999999999999998</v>
      </c>
      <c r="M35" s="73">
        <v>337</v>
      </c>
      <c r="N35" s="70">
        <f t="shared" si="6"/>
        <v>0.62</v>
      </c>
      <c r="O35" s="71">
        <f t="shared" si="7"/>
        <v>2.2000000000000002</v>
      </c>
      <c r="P35" s="72">
        <v>336</v>
      </c>
      <c r="Q35" s="70">
        <f t="shared" si="8"/>
        <v>0.62</v>
      </c>
      <c r="R35" s="71">
        <f t="shared" si="9"/>
        <v>2.2000000000000002</v>
      </c>
      <c r="S35" s="72">
        <v>343</v>
      </c>
      <c r="T35" s="70">
        <f t="shared" si="10"/>
        <v>0.63</v>
      </c>
      <c r="U35" s="111">
        <f t="shared" si="11"/>
        <v>2.2999999999999998</v>
      </c>
      <c r="V35" s="13"/>
    </row>
    <row r="36" spans="1:22" ht="12.75" customHeight="1" x14ac:dyDescent="0.2">
      <c r="A36" s="50" t="s">
        <v>22</v>
      </c>
      <c r="B36" s="88">
        <v>467</v>
      </c>
      <c r="C36" s="60">
        <f t="shared" si="12"/>
        <v>3</v>
      </c>
      <c r="D36" s="47">
        <v>393</v>
      </c>
      <c r="E36" s="48">
        <f t="shared" si="2"/>
        <v>0.84</v>
      </c>
      <c r="F36" s="89">
        <f t="shared" si="3"/>
        <v>2.6</v>
      </c>
      <c r="G36" s="107">
        <v>381</v>
      </c>
      <c r="H36" s="70">
        <f t="shared" si="0"/>
        <v>0.82</v>
      </c>
      <c r="I36" s="71">
        <f t="shared" si="4"/>
        <v>2.5</v>
      </c>
      <c r="J36" s="72">
        <v>365</v>
      </c>
      <c r="K36" s="70">
        <f t="shared" si="1"/>
        <v>0.78</v>
      </c>
      <c r="L36" s="71">
        <f t="shared" si="5"/>
        <v>2.4</v>
      </c>
      <c r="M36" s="73">
        <v>348</v>
      </c>
      <c r="N36" s="70">
        <f t="shared" si="6"/>
        <v>0.75</v>
      </c>
      <c r="O36" s="71">
        <f t="shared" si="7"/>
        <v>2.2999999999999998</v>
      </c>
      <c r="P36" s="72">
        <v>337</v>
      </c>
      <c r="Q36" s="70">
        <f t="shared" si="8"/>
        <v>0.72</v>
      </c>
      <c r="R36" s="71">
        <f t="shared" si="9"/>
        <v>2.2000000000000002</v>
      </c>
      <c r="S36" s="72">
        <v>346</v>
      </c>
      <c r="T36" s="70">
        <f t="shared" si="10"/>
        <v>0.74</v>
      </c>
      <c r="U36" s="111">
        <f t="shared" si="11"/>
        <v>2.2999999999999998</v>
      </c>
      <c r="V36" s="13"/>
    </row>
    <row r="37" spans="1:22" ht="12.75" customHeight="1" x14ac:dyDescent="0.2">
      <c r="A37" s="50" t="s">
        <v>28</v>
      </c>
      <c r="B37" s="88">
        <v>418</v>
      </c>
      <c r="C37" s="60">
        <f t="shared" si="12"/>
        <v>3</v>
      </c>
      <c r="D37" s="47">
        <v>276</v>
      </c>
      <c r="E37" s="48">
        <f t="shared" si="2"/>
        <v>0.66</v>
      </c>
      <c r="F37" s="90">
        <f t="shared" si="3"/>
        <v>1.8</v>
      </c>
      <c r="G37" s="107">
        <v>286</v>
      </c>
      <c r="H37" s="70">
        <f t="shared" si="0"/>
        <v>0.68</v>
      </c>
      <c r="I37" s="71">
        <f t="shared" si="4"/>
        <v>1.9</v>
      </c>
      <c r="J37" s="72">
        <v>284</v>
      </c>
      <c r="K37" s="70">
        <f t="shared" si="1"/>
        <v>0.68</v>
      </c>
      <c r="L37" s="71">
        <f t="shared" si="5"/>
        <v>1.9</v>
      </c>
      <c r="M37" s="73">
        <v>278</v>
      </c>
      <c r="N37" s="70">
        <f t="shared" si="6"/>
        <v>0.67</v>
      </c>
      <c r="O37" s="71">
        <f t="shared" si="7"/>
        <v>1.9</v>
      </c>
      <c r="P37" s="72">
        <v>289</v>
      </c>
      <c r="Q37" s="70">
        <f t="shared" si="8"/>
        <v>0.69</v>
      </c>
      <c r="R37" s="71">
        <f t="shared" si="9"/>
        <v>1.9</v>
      </c>
      <c r="S37" s="72">
        <v>298</v>
      </c>
      <c r="T37" s="70">
        <f t="shared" si="10"/>
        <v>0.71</v>
      </c>
      <c r="U37" s="111">
        <f t="shared" si="11"/>
        <v>2</v>
      </c>
      <c r="V37" s="13"/>
    </row>
    <row r="38" spans="1:22" ht="12.75" customHeight="1" x14ac:dyDescent="0.2">
      <c r="A38" s="50" t="s">
        <v>23</v>
      </c>
      <c r="B38" s="88">
        <v>467</v>
      </c>
      <c r="C38" s="60">
        <f t="shared" si="12"/>
        <v>3</v>
      </c>
      <c r="D38" s="47">
        <v>433</v>
      </c>
      <c r="E38" s="48">
        <f t="shared" si="2"/>
        <v>0.93</v>
      </c>
      <c r="F38" s="89">
        <f t="shared" si="3"/>
        <v>2.9</v>
      </c>
      <c r="G38" s="107">
        <v>425</v>
      </c>
      <c r="H38" s="70">
        <f t="shared" si="0"/>
        <v>0.91</v>
      </c>
      <c r="I38" s="71">
        <f t="shared" si="4"/>
        <v>2.8</v>
      </c>
      <c r="J38" s="72">
        <v>430</v>
      </c>
      <c r="K38" s="70">
        <f t="shared" si="1"/>
        <v>0.92</v>
      </c>
      <c r="L38" s="71">
        <f t="shared" si="5"/>
        <v>2.9</v>
      </c>
      <c r="M38" s="73">
        <v>434</v>
      </c>
      <c r="N38" s="70">
        <f t="shared" si="6"/>
        <v>0.93</v>
      </c>
      <c r="O38" s="71">
        <f t="shared" si="7"/>
        <v>2.9</v>
      </c>
      <c r="P38" s="72">
        <v>420</v>
      </c>
      <c r="Q38" s="70">
        <f t="shared" si="8"/>
        <v>0.9</v>
      </c>
      <c r="R38" s="71">
        <f t="shared" si="9"/>
        <v>2.8</v>
      </c>
      <c r="S38" s="72">
        <v>433</v>
      </c>
      <c r="T38" s="70">
        <f t="shared" si="10"/>
        <v>0.93</v>
      </c>
      <c r="U38" s="111">
        <f t="shared" si="11"/>
        <v>2.9</v>
      </c>
      <c r="V38" s="13"/>
    </row>
    <row r="39" spans="1:22" ht="12.75" customHeight="1" x14ac:dyDescent="0.2">
      <c r="A39" s="50" t="s">
        <v>24</v>
      </c>
      <c r="B39" s="88">
        <v>590</v>
      </c>
      <c r="C39" s="60">
        <f t="shared" si="12"/>
        <v>4</v>
      </c>
      <c r="D39" s="47">
        <v>368</v>
      </c>
      <c r="E39" s="48">
        <f t="shared" si="2"/>
        <v>0.62</v>
      </c>
      <c r="F39" s="89">
        <f t="shared" si="3"/>
        <v>2.5</v>
      </c>
      <c r="G39" s="107">
        <v>359</v>
      </c>
      <c r="H39" s="70">
        <f t="shared" si="0"/>
        <v>0.61</v>
      </c>
      <c r="I39" s="71">
        <f t="shared" si="4"/>
        <v>2.4</v>
      </c>
      <c r="J39" s="72">
        <v>348</v>
      </c>
      <c r="K39" s="70">
        <f t="shared" si="1"/>
        <v>0.59</v>
      </c>
      <c r="L39" s="71">
        <f t="shared" si="5"/>
        <v>2.2999999999999998</v>
      </c>
      <c r="M39" s="73">
        <v>336</v>
      </c>
      <c r="N39" s="70">
        <f t="shared" si="6"/>
        <v>0.56999999999999995</v>
      </c>
      <c r="O39" s="71">
        <f t="shared" si="7"/>
        <v>2.2000000000000002</v>
      </c>
      <c r="P39" s="72">
        <v>338</v>
      </c>
      <c r="Q39" s="70">
        <f t="shared" si="8"/>
        <v>0.56999999999999995</v>
      </c>
      <c r="R39" s="71">
        <f t="shared" si="9"/>
        <v>2.2999999999999998</v>
      </c>
      <c r="S39" s="72">
        <v>345</v>
      </c>
      <c r="T39" s="70">
        <f t="shared" si="10"/>
        <v>0.57999999999999996</v>
      </c>
      <c r="U39" s="111">
        <f t="shared" si="11"/>
        <v>2.2999999999999998</v>
      </c>
      <c r="V39" s="13"/>
    </row>
    <row r="40" spans="1:22" ht="12.75" customHeight="1" thickBot="1" x14ac:dyDescent="0.25">
      <c r="A40" s="54" t="s">
        <v>25</v>
      </c>
      <c r="B40" s="92">
        <v>442</v>
      </c>
      <c r="C40" s="93">
        <f t="shared" si="12"/>
        <v>3</v>
      </c>
      <c r="D40" s="94">
        <v>257</v>
      </c>
      <c r="E40" s="95">
        <f t="shared" si="2"/>
        <v>0.57999999999999996</v>
      </c>
      <c r="F40" s="96">
        <f t="shared" si="3"/>
        <v>1.7</v>
      </c>
      <c r="G40" s="109">
        <v>258</v>
      </c>
      <c r="H40" s="81">
        <f t="shared" si="0"/>
        <v>0.57999999999999996</v>
      </c>
      <c r="I40" s="82">
        <f t="shared" si="4"/>
        <v>1.7</v>
      </c>
      <c r="J40" s="83">
        <v>256</v>
      </c>
      <c r="K40" s="81">
        <f t="shared" si="1"/>
        <v>0.57999999999999996</v>
      </c>
      <c r="L40" s="82">
        <f t="shared" si="5"/>
        <v>1.7</v>
      </c>
      <c r="M40" s="80">
        <v>247</v>
      </c>
      <c r="N40" s="81">
        <f t="shared" si="6"/>
        <v>0.56000000000000005</v>
      </c>
      <c r="O40" s="82">
        <f t="shared" si="7"/>
        <v>1.6</v>
      </c>
      <c r="P40" s="83">
        <v>236</v>
      </c>
      <c r="Q40" s="81">
        <f t="shared" si="8"/>
        <v>0.53</v>
      </c>
      <c r="R40" s="82">
        <f t="shared" si="9"/>
        <v>1.6</v>
      </c>
      <c r="S40" s="83">
        <v>232</v>
      </c>
      <c r="T40" s="81">
        <f t="shared" si="10"/>
        <v>0.52</v>
      </c>
      <c r="U40" s="113">
        <f t="shared" si="11"/>
        <v>1.5</v>
      </c>
      <c r="V40" s="13"/>
    </row>
    <row r="41" spans="1:22" ht="17.25" customHeight="1" x14ac:dyDescent="0.25">
      <c r="A41" s="25" t="s">
        <v>40</v>
      </c>
      <c r="B41" s="26">
        <f>SUM(B9:B40)</f>
        <v>14543</v>
      </c>
      <c r="C41" s="26"/>
      <c r="D41" s="27">
        <f>SUM(D9:D40)</f>
        <v>9689</v>
      </c>
      <c r="E41" s="28">
        <f t="shared" ref="E41" si="13">D41/B41</f>
        <v>0.66623117651103625</v>
      </c>
      <c r="F41" s="29"/>
      <c r="G41" s="84">
        <f>SUM(G9:G40)</f>
        <v>9540</v>
      </c>
      <c r="H41" s="85">
        <f>G41/B41</f>
        <v>0.65598569758646774</v>
      </c>
      <c r="I41" s="86"/>
      <c r="J41" s="84">
        <f>SUM(J9:J40)</f>
        <v>9367</v>
      </c>
      <c r="K41" s="85">
        <f>J41/B41</f>
        <v>0.64408994017740495</v>
      </c>
      <c r="L41" s="87"/>
      <c r="M41" s="84">
        <f>SUM(M9:M40)</f>
        <v>9273</v>
      </c>
      <c r="N41" s="85">
        <f>M41/B41</f>
        <v>0.63762634944646912</v>
      </c>
      <c r="O41" s="86"/>
      <c r="P41" s="84">
        <f>SUM(P9:P40)</f>
        <v>9319</v>
      </c>
      <c r="Q41" s="85">
        <f>P41/B41</f>
        <v>0.64078938320841639</v>
      </c>
      <c r="R41" s="87"/>
      <c r="S41" s="84">
        <f>SUM(S9:S40)</f>
        <v>9408</v>
      </c>
      <c r="T41" s="85">
        <f t="shared" si="10"/>
        <v>0.65</v>
      </c>
      <c r="U41" s="87"/>
    </row>
    <row r="42" spans="1:22" ht="11.25" customHeight="1" x14ac:dyDescent="0.25">
      <c r="A42" s="18" t="s">
        <v>56</v>
      </c>
      <c r="B42" s="7"/>
      <c r="C42" s="7"/>
      <c r="D42" s="8"/>
      <c r="E42" s="9"/>
      <c r="F42" s="17"/>
      <c r="G42" s="17"/>
      <c r="H42" s="17"/>
      <c r="I42" s="17"/>
      <c r="J42" s="8"/>
      <c r="K42" s="9"/>
    </row>
    <row r="43" spans="1:22" ht="14.25" customHeight="1" x14ac:dyDescent="0.25">
      <c r="A43" s="115" t="s">
        <v>80</v>
      </c>
      <c r="B43" s="7"/>
      <c r="C43" s="7"/>
      <c r="D43" s="8"/>
      <c r="E43" s="9"/>
      <c r="F43" s="17"/>
      <c r="G43" s="17"/>
      <c r="H43" s="17"/>
      <c r="I43" s="17"/>
      <c r="J43" s="9"/>
      <c r="K43" s="9"/>
    </row>
    <row r="44" spans="1:22" ht="14.25" customHeight="1" x14ac:dyDescent="0.25">
      <c r="A44" s="115"/>
      <c r="B44" s="7"/>
      <c r="C44" s="7"/>
      <c r="D44" s="8"/>
      <c r="E44" s="9"/>
      <c r="F44" s="17"/>
      <c r="G44" s="17"/>
      <c r="H44" s="17"/>
      <c r="I44" s="17"/>
      <c r="J44" s="9"/>
      <c r="K44" s="9"/>
    </row>
    <row r="45" spans="1:22" ht="15.75" customHeight="1" x14ac:dyDescent="0.2">
      <c r="A45" s="6"/>
      <c r="B45" s="117" t="s">
        <v>68</v>
      </c>
      <c r="C45" s="3"/>
      <c r="D45" s="3"/>
      <c r="E45" s="3"/>
      <c r="F45" s="3"/>
      <c r="G45" s="3"/>
      <c r="H45" s="3"/>
      <c r="I45" s="3"/>
      <c r="J45" s="3"/>
      <c r="K45" s="3"/>
    </row>
    <row r="46" spans="1:22" ht="21.75" customHeight="1" x14ac:dyDescent="0.25">
      <c r="A46" s="6"/>
      <c r="B46" s="124" t="s">
        <v>33</v>
      </c>
      <c r="C46" s="124"/>
      <c r="F46" s="125" t="s">
        <v>52</v>
      </c>
      <c r="G46" s="125"/>
      <c r="I46" s="36"/>
      <c r="J46" s="125" t="s">
        <v>29</v>
      </c>
      <c r="K46" s="125"/>
      <c r="L46" s="36"/>
      <c r="M46" s="124" t="s">
        <v>53</v>
      </c>
      <c r="N46" s="124"/>
      <c r="P46" s="125" t="s">
        <v>64</v>
      </c>
      <c r="Q46" s="125"/>
      <c r="S46" s="124" t="s">
        <v>72</v>
      </c>
      <c r="T46" s="124"/>
    </row>
    <row r="47" spans="1:22" ht="15.75" customHeight="1" x14ac:dyDescent="0.2">
      <c r="A47" s="6"/>
      <c r="B47" s="3"/>
      <c r="C47" s="3"/>
      <c r="F47" s="40"/>
      <c r="G47" s="40"/>
      <c r="I47" s="3"/>
      <c r="J47" s="40"/>
      <c r="K47" s="40"/>
      <c r="L47" s="3"/>
      <c r="M47" s="3"/>
      <c r="N47" s="3"/>
      <c r="P47" s="40"/>
      <c r="S47" s="3"/>
    </row>
    <row r="48" spans="1:22" s="10" customFormat="1" ht="15.75" customHeight="1" x14ac:dyDescent="0.25">
      <c r="B48" s="33" t="s">
        <v>73</v>
      </c>
      <c r="C48" s="30"/>
      <c r="F48" s="33" t="s">
        <v>73</v>
      </c>
      <c r="G48" s="41"/>
      <c r="I48" s="11"/>
      <c r="J48" s="33" t="s">
        <v>65</v>
      </c>
      <c r="K48" s="41"/>
      <c r="L48" s="11"/>
      <c r="M48" s="33" t="s">
        <v>73</v>
      </c>
      <c r="N48" s="30"/>
      <c r="P48" s="33" t="s">
        <v>82</v>
      </c>
      <c r="S48" s="33" t="s">
        <v>82</v>
      </c>
    </row>
    <row r="49" spans="1:21" ht="15.75" customHeight="1" x14ac:dyDescent="0.2">
      <c r="A49" s="12"/>
      <c r="B49" s="31" t="s">
        <v>47</v>
      </c>
      <c r="C49" s="31"/>
      <c r="F49" s="31" t="s">
        <v>5</v>
      </c>
      <c r="I49" s="31"/>
      <c r="J49" s="31" t="s">
        <v>4</v>
      </c>
      <c r="K49" s="31"/>
      <c r="L49" s="31"/>
      <c r="M49" s="31" t="s">
        <v>3</v>
      </c>
      <c r="N49" s="31"/>
      <c r="P49" s="31" t="s">
        <v>5</v>
      </c>
      <c r="S49" s="31" t="s">
        <v>5</v>
      </c>
      <c r="T49" s="31"/>
    </row>
    <row r="50" spans="1:21" ht="15.75" customHeight="1" x14ac:dyDescent="0.2">
      <c r="A50" s="4"/>
      <c r="B50" s="31" t="s">
        <v>58</v>
      </c>
      <c r="C50" s="31"/>
      <c r="F50" s="31" t="s">
        <v>9</v>
      </c>
      <c r="G50" s="31"/>
      <c r="I50" s="31"/>
      <c r="J50" s="31" t="s">
        <v>5</v>
      </c>
      <c r="K50" s="31"/>
      <c r="L50" s="31"/>
      <c r="M50" s="31" t="s">
        <v>5</v>
      </c>
      <c r="N50" s="31"/>
      <c r="P50" s="31" t="s">
        <v>9</v>
      </c>
      <c r="S50" s="31" t="s">
        <v>6</v>
      </c>
      <c r="T50" s="31"/>
    </row>
    <row r="51" spans="1:21" ht="15.75" customHeight="1" x14ac:dyDescent="0.2">
      <c r="A51" s="4"/>
      <c r="B51" s="32" t="s">
        <v>48</v>
      </c>
      <c r="C51" s="31"/>
      <c r="F51" s="31" t="s">
        <v>41</v>
      </c>
      <c r="I51" s="31"/>
      <c r="J51" s="31" t="s">
        <v>9</v>
      </c>
      <c r="K51" s="31"/>
      <c r="L51" s="31"/>
      <c r="M51" s="31" t="s">
        <v>7</v>
      </c>
      <c r="P51" s="31" t="s">
        <v>41</v>
      </c>
      <c r="S51" s="31" t="s">
        <v>9</v>
      </c>
      <c r="T51" s="31"/>
    </row>
    <row r="52" spans="1:21" ht="15.75" customHeight="1" x14ac:dyDescent="0.2">
      <c r="A52" s="4"/>
      <c r="B52" s="31" t="s">
        <v>42</v>
      </c>
      <c r="C52" s="31"/>
      <c r="F52" s="31" t="s">
        <v>17</v>
      </c>
      <c r="G52" s="31"/>
      <c r="I52" s="31"/>
      <c r="J52" s="31" t="s">
        <v>41</v>
      </c>
      <c r="K52" s="31"/>
      <c r="L52" s="31"/>
      <c r="M52" s="31" t="s">
        <v>9</v>
      </c>
      <c r="N52" s="31"/>
      <c r="P52" s="31" t="s">
        <v>17</v>
      </c>
      <c r="S52" s="31" t="s">
        <v>41</v>
      </c>
      <c r="T52" s="31"/>
    </row>
    <row r="53" spans="1:21" ht="15.75" customHeight="1" x14ac:dyDescent="0.2">
      <c r="A53" s="4"/>
      <c r="B53" s="31" t="s">
        <v>45</v>
      </c>
      <c r="C53" s="31"/>
      <c r="F53" s="31" t="s">
        <v>20</v>
      </c>
      <c r="G53" s="31"/>
      <c r="I53" s="31"/>
      <c r="J53" s="31" t="s">
        <v>17</v>
      </c>
      <c r="K53" s="31"/>
      <c r="L53" s="31"/>
      <c r="M53" s="31" t="s">
        <v>41</v>
      </c>
      <c r="N53" s="31"/>
      <c r="P53" s="31" t="s">
        <v>25</v>
      </c>
      <c r="S53" s="31" t="s">
        <v>17</v>
      </c>
      <c r="T53" s="31"/>
    </row>
    <row r="54" spans="1:21" ht="15.75" customHeight="1" x14ac:dyDescent="0.2">
      <c r="A54" s="4"/>
      <c r="B54" s="31" t="s">
        <v>46</v>
      </c>
      <c r="C54" s="31"/>
      <c r="F54" s="31" t="s">
        <v>25</v>
      </c>
      <c r="I54" s="31"/>
      <c r="J54" s="31" t="s">
        <v>25</v>
      </c>
      <c r="K54" s="31"/>
      <c r="L54" s="31"/>
      <c r="M54" s="31" t="s">
        <v>17</v>
      </c>
      <c r="N54" s="31"/>
      <c r="P54" s="31" t="s">
        <v>78</v>
      </c>
      <c r="S54" s="31" t="s">
        <v>25</v>
      </c>
      <c r="T54" s="31"/>
    </row>
    <row r="55" spans="1:21" ht="15.75" customHeight="1" x14ac:dyDescent="0.2">
      <c r="A55" s="4"/>
      <c r="B55" s="31" t="s">
        <v>51</v>
      </c>
      <c r="C55" s="31"/>
      <c r="F55" s="31" t="s">
        <v>49</v>
      </c>
      <c r="G55" s="31"/>
      <c r="I55" s="31"/>
      <c r="J55" s="31" t="s">
        <v>55</v>
      </c>
      <c r="K55" s="31"/>
      <c r="L55" s="31"/>
      <c r="M55" s="31" t="s">
        <v>25</v>
      </c>
      <c r="N55" s="31"/>
      <c r="P55" s="118" t="s">
        <v>77</v>
      </c>
      <c r="T55" s="31"/>
    </row>
    <row r="56" spans="1:21" ht="15.75" customHeight="1" x14ac:dyDescent="0.2">
      <c r="A56" s="4"/>
      <c r="C56" s="31"/>
      <c r="G56" s="31"/>
      <c r="I56" s="31"/>
      <c r="J56" s="31" t="s">
        <v>74</v>
      </c>
      <c r="K56" s="31"/>
      <c r="L56" s="31"/>
      <c r="N56" s="31"/>
      <c r="P56" s="118" t="s">
        <v>81</v>
      </c>
      <c r="T56" s="31"/>
    </row>
    <row r="57" spans="1:21" ht="15.75" customHeight="1" x14ac:dyDescent="0.2">
      <c r="A57" s="4"/>
      <c r="C57" s="31"/>
      <c r="G57" s="31"/>
      <c r="I57" s="31"/>
      <c r="K57" s="31"/>
      <c r="L57" s="31"/>
      <c r="N57" s="31"/>
      <c r="S57" s="31"/>
      <c r="T57" s="31"/>
    </row>
    <row r="58" spans="1:21" ht="15.75" customHeight="1" x14ac:dyDescent="0.2">
      <c r="A58" s="4"/>
      <c r="B58" s="31"/>
      <c r="C58" s="31"/>
      <c r="G58" s="31"/>
      <c r="I58" s="31"/>
      <c r="K58" s="31"/>
      <c r="L58" s="31"/>
      <c r="T58" s="31"/>
    </row>
    <row r="59" spans="1:21" ht="15.75" customHeight="1" x14ac:dyDescent="0.2">
      <c r="A59" s="4"/>
      <c r="B59"/>
      <c r="C59" s="15"/>
      <c r="F59" s="43"/>
      <c r="G59" s="42"/>
      <c r="I59" s="15"/>
      <c r="K59" s="42"/>
      <c r="L59" s="42"/>
      <c r="N59" s="31"/>
      <c r="P59" s="31"/>
    </row>
    <row r="60" spans="1:21" ht="15.75" customHeight="1" x14ac:dyDescent="0.25">
      <c r="A60" s="20"/>
      <c r="B60" s="35" t="s">
        <v>66</v>
      </c>
      <c r="C60"/>
      <c r="F60" s="35" t="s">
        <v>67</v>
      </c>
      <c r="G60" s="37"/>
      <c r="I60" s="16"/>
      <c r="J60" s="35" t="s">
        <v>75</v>
      </c>
      <c r="K60" s="39"/>
      <c r="L60" s="16"/>
      <c r="M60" s="35" t="s">
        <v>76</v>
      </c>
      <c r="N60" s="15"/>
      <c r="P60" s="35" t="s">
        <v>76</v>
      </c>
      <c r="S60" s="35" t="s">
        <v>76</v>
      </c>
    </row>
    <row r="61" spans="1:21" ht="15" x14ac:dyDescent="0.2">
      <c r="B61" s="31" t="s">
        <v>44</v>
      </c>
      <c r="C61" s="31"/>
      <c r="F61" s="31" t="s">
        <v>15</v>
      </c>
      <c r="G61" s="31"/>
      <c r="I61" s="31"/>
      <c r="J61" s="31" t="s">
        <v>15</v>
      </c>
      <c r="K61" s="31"/>
      <c r="L61" s="31"/>
      <c r="M61" s="31" t="s">
        <v>15</v>
      </c>
      <c r="N61" s="31"/>
      <c r="P61" s="31" t="s">
        <v>15</v>
      </c>
      <c r="S61" s="31" t="s">
        <v>15</v>
      </c>
      <c r="T61" s="31"/>
      <c r="U61" s="31"/>
    </row>
    <row r="62" spans="1:21" ht="15" x14ac:dyDescent="0.2">
      <c r="B62" s="31" t="s">
        <v>43</v>
      </c>
      <c r="C62" s="31"/>
      <c r="F62" s="31" t="s">
        <v>12</v>
      </c>
      <c r="G62" s="31"/>
      <c r="I62" s="31"/>
      <c r="J62" s="31" t="s">
        <v>59</v>
      </c>
      <c r="K62" s="31"/>
      <c r="L62" s="31"/>
      <c r="M62" s="31" t="s">
        <v>59</v>
      </c>
      <c r="N62" s="31"/>
      <c r="P62" s="31" t="s">
        <v>4</v>
      </c>
      <c r="S62" s="31" t="s">
        <v>4</v>
      </c>
      <c r="T62" s="31"/>
      <c r="U62" s="31"/>
    </row>
    <row r="63" spans="1:21" ht="15" x14ac:dyDescent="0.2">
      <c r="B63" s="31"/>
      <c r="C63" s="31"/>
      <c r="F63" s="31" t="s">
        <v>58</v>
      </c>
      <c r="G63" s="31"/>
      <c r="H63" s="31"/>
      <c r="I63" s="31"/>
      <c r="J63" s="31" t="s">
        <v>12</v>
      </c>
      <c r="K63" s="31"/>
      <c r="L63" s="31"/>
      <c r="M63" s="31" t="s">
        <v>12</v>
      </c>
      <c r="N63" s="31"/>
      <c r="P63" s="31" t="s">
        <v>59</v>
      </c>
      <c r="S63" s="31" t="s">
        <v>59</v>
      </c>
      <c r="T63" s="31"/>
      <c r="U63" s="31"/>
    </row>
    <row r="64" spans="1:21" ht="15" x14ac:dyDescent="0.2">
      <c r="B64" s="31"/>
      <c r="C64" s="31"/>
      <c r="H64" s="31"/>
      <c r="I64" s="31"/>
      <c r="J64" s="31" t="s">
        <v>46</v>
      </c>
      <c r="K64" s="31"/>
      <c r="L64" s="31"/>
      <c r="M64" s="31" t="s">
        <v>20</v>
      </c>
      <c r="N64" s="31"/>
      <c r="P64" s="31" t="s">
        <v>12</v>
      </c>
      <c r="S64" s="31" t="s">
        <v>12</v>
      </c>
      <c r="T64" s="31"/>
      <c r="U64" s="31"/>
    </row>
    <row r="65" spans="2:21" ht="15" x14ac:dyDescent="0.2">
      <c r="B65" s="31"/>
      <c r="C65" s="31"/>
      <c r="F65" s="31"/>
      <c r="G65" s="31"/>
      <c r="H65" s="31"/>
      <c r="I65" s="31"/>
      <c r="J65" s="31"/>
      <c r="K65" s="31"/>
      <c r="L65" s="31"/>
      <c r="M65" s="31" t="s">
        <v>49</v>
      </c>
      <c r="N65" s="31"/>
      <c r="P65" s="31" t="s">
        <v>20</v>
      </c>
      <c r="S65" s="31" t="s">
        <v>20</v>
      </c>
      <c r="T65" s="31"/>
      <c r="U65" s="31"/>
    </row>
    <row r="66" spans="2:21" ht="15" x14ac:dyDescent="0.2">
      <c r="D66" s="31"/>
      <c r="E66" s="31"/>
      <c r="F66" s="31"/>
      <c r="G66" s="31"/>
      <c r="H66" s="31"/>
      <c r="I66" s="31"/>
      <c r="J66" s="31"/>
      <c r="K66" s="31"/>
      <c r="L66" s="31"/>
      <c r="N66" s="31"/>
      <c r="T66" s="31"/>
      <c r="U66" s="31"/>
    </row>
    <row r="67" spans="2:21" ht="15" x14ac:dyDescent="0.2"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</row>
    <row r="68" spans="2:21" ht="15" x14ac:dyDescent="0.2"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T68" s="31"/>
      <c r="U68" s="31"/>
    </row>
    <row r="69" spans="2:21" ht="15" x14ac:dyDescent="0.2"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</row>
    <row r="70" spans="2:21" ht="15" x14ac:dyDescent="0.2"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</row>
    <row r="71" spans="2:21" ht="15" x14ac:dyDescent="0.2"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</row>
    <row r="72" spans="2:21" ht="15" x14ac:dyDescent="0.2"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</row>
    <row r="73" spans="2:21" ht="15" x14ac:dyDescent="0.2"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</row>
  </sheetData>
  <mergeCells count="8">
    <mergeCell ref="G6:U6"/>
    <mergeCell ref="B6:F6"/>
    <mergeCell ref="M46:N46"/>
    <mergeCell ref="P46:Q46"/>
    <mergeCell ref="S46:T46"/>
    <mergeCell ref="B46:C46"/>
    <mergeCell ref="J46:K46"/>
    <mergeCell ref="F46:G46"/>
  </mergeCells>
  <conditionalFormatting sqref="H7:H8">
    <cfRule type="colorScale" priority="504">
      <colorScale>
        <cfvo type="percent" val="0"/>
        <cfvo type="percent" val="75"/>
        <color rgb="FFFF7128"/>
        <color theme="0"/>
      </colorScale>
    </cfRule>
  </conditionalFormatting>
  <conditionalFormatting sqref="G48">
    <cfRule type="colorScale" priority="503">
      <colorScale>
        <cfvo type="percent" val="0"/>
        <cfvo type="percent" val="75"/>
        <color rgb="FFFF7128"/>
        <color theme="0"/>
      </colorScale>
    </cfRule>
  </conditionalFormatting>
  <conditionalFormatting sqref="F59">
    <cfRule type="colorScale" priority="498">
      <colorScale>
        <cfvo type="percent" val="0"/>
        <cfvo type="percent" val="75"/>
        <color rgb="FFFF7128"/>
        <color theme="0"/>
      </colorScale>
    </cfRule>
  </conditionalFormatting>
  <conditionalFormatting sqref="N7:N8">
    <cfRule type="colorScale" priority="375">
      <colorScale>
        <cfvo type="percent" val="0"/>
        <cfvo type="percent" val="75"/>
        <color rgb="FFFF7128"/>
        <color theme="0"/>
      </colorScale>
    </cfRule>
  </conditionalFormatting>
  <conditionalFormatting sqref="K48">
    <cfRule type="colorScale" priority="311">
      <colorScale>
        <cfvo type="percent" val="0"/>
        <cfvo type="percent" val="75"/>
        <color rgb="FFFF7128"/>
        <color theme="0"/>
      </colorScale>
    </cfRule>
  </conditionalFormatting>
  <conditionalFormatting sqref="P46:P47">
    <cfRule type="colorScale" priority="299">
      <colorScale>
        <cfvo type="percent" val="0"/>
        <cfvo type="percent" val="75"/>
        <color rgb="FFFF7128"/>
        <color theme="0"/>
      </colorScale>
    </cfRule>
  </conditionalFormatting>
  <conditionalFormatting sqref="C59:C62 B60:B61">
    <cfRule type="colorScale" priority="257">
      <colorScale>
        <cfvo type="percent" val="0"/>
        <cfvo type="percent" val="75"/>
        <color rgb="FFFF7128"/>
        <color theme="0"/>
      </colorScale>
    </cfRule>
  </conditionalFormatting>
  <conditionalFormatting sqref="B47:C47 C48 B46">
    <cfRule type="colorScale" priority="258">
      <colorScale>
        <cfvo type="percent" val="0"/>
        <cfvo type="percent" val="75"/>
        <color rgb="FFFF7128"/>
        <color theme="0"/>
      </colorScale>
    </cfRule>
  </conditionalFormatting>
  <conditionalFormatting sqref="N60:N61 N63:N64">
    <cfRule type="colorScale" priority="251">
      <colorScale>
        <cfvo type="percent" val="0"/>
        <cfvo type="percent" val="75"/>
        <color rgb="FFFF7128"/>
        <color theme="0"/>
      </colorScale>
    </cfRule>
  </conditionalFormatting>
  <conditionalFormatting sqref="N48">
    <cfRule type="colorScale" priority="252">
      <colorScale>
        <cfvo type="percent" val="0"/>
        <cfvo type="percent" val="75"/>
        <color rgb="FFFF7128"/>
        <color theme="0"/>
      </colorScale>
    </cfRule>
  </conditionalFormatting>
  <conditionalFormatting sqref="M47:N47 M46">
    <cfRule type="colorScale" priority="253">
      <colorScale>
        <cfvo type="percent" val="0"/>
        <cfvo type="percent" val="75"/>
        <color rgb="FFFF7128"/>
        <color theme="0"/>
      </colorScale>
    </cfRule>
  </conditionalFormatting>
  <conditionalFormatting sqref="S61">
    <cfRule type="colorScale" priority="241">
      <colorScale>
        <cfvo type="percent" val="0"/>
        <cfvo type="percent" val="75"/>
        <color rgb="FFFF7128"/>
        <color theme="0"/>
      </colorScale>
    </cfRule>
  </conditionalFormatting>
  <conditionalFormatting sqref="S46:S47">
    <cfRule type="colorScale" priority="247">
      <colorScale>
        <cfvo type="percent" val="0"/>
        <cfvo type="percent" val="75"/>
        <color rgb="FFFF7128"/>
        <color theme="0"/>
      </colorScale>
    </cfRule>
  </conditionalFormatting>
  <conditionalFormatting sqref="F61">
    <cfRule type="colorScale" priority="209">
      <colorScale>
        <cfvo type="percent" val="0"/>
        <cfvo type="percent" val="75"/>
        <color rgb="FFFF7128"/>
        <color theme="0"/>
      </colorScale>
    </cfRule>
  </conditionalFormatting>
  <conditionalFormatting sqref="J61">
    <cfRule type="colorScale" priority="196">
      <colorScale>
        <cfvo type="percent" val="0"/>
        <cfvo type="percent" val="75"/>
        <color rgb="FFFF7128"/>
        <color theme="0"/>
      </colorScale>
    </cfRule>
  </conditionalFormatting>
  <conditionalFormatting sqref="P62">
    <cfRule type="colorScale" priority="184">
      <colorScale>
        <cfvo type="percent" val="0"/>
        <cfvo type="percent" val="75"/>
        <color rgb="FFFF7128"/>
        <color theme="0"/>
      </colorScale>
    </cfRule>
  </conditionalFormatting>
  <conditionalFormatting sqref="S67">
    <cfRule type="colorScale" priority="182">
      <colorScale>
        <cfvo type="percent" val="0"/>
        <cfvo type="percent" val="75"/>
        <color rgb="FFFF7128"/>
        <color theme="0"/>
      </colorScale>
    </cfRule>
  </conditionalFormatting>
  <conditionalFormatting sqref="M61">
    <cfRule type="colorScale" priority="181">
      <colorScale>
        <cfvo type="percent" val="0"/>
        <cfvo type="percent" val="75"/>
        <color rgb="FFFF7128"/>
        <color theme="0"/>
      </colorScale>
    </cfRule>
  </conditionalFormatting>
  <conditionalFormatting sqref="P50">
    <cfRule type="colorScale" priority="178">
      <colorScale>
        <cfvo type="percent" val="0"/>
        <cfvo type="percent" val="75"/>
        <color rgb="FFFF7128"/>
        <color theme="0"/>
      </colorScale>
    </cfRule>
  </conditionalFormatting>
  <conditionalFormatting sqref="F9:F14 F35:F40 F28:F33 F16:F22 F24">
    <cfRule type="cellIs" dxfId="259" priority="176" operator="lessThanOrEqual">
      <formula>1.5</formula>
    </cfRule>
    <cfRule type="cellIs" dxfId="258" priority="177" operator="between">
      <formula>1.6</formula>
      <formula>2</formula>
    </cfRule>
  </conditionalFormatting>
  <conditionalFormatting sqref="E9:E14 E35:E40 E28:E33 E16:E22 E24">
    <cfRule type="cellIs" dxfId="257" priority="172" operator="lessThanOrEqual">
      <formula>0.5</formula>
    </cfRule>
    <cfRule type="cellIs" dxfId="256" priority="173" operator="between">
      <formula>0.51</formula>
      <formula>0.6</formula>
    </cfRule>
  </conditionalFormatting>
  <conditionalFormatting sqref="K9:K10 H9:H10 H14 K12 K19:K22 H29:H33 K29:K31 K24 K14 K35:K40 H35:H39 K16:K17 H16:H22 K33 H24">
    <cfRule type="cellIs" dxfId="255" priority="170" operator="lessThanOrEqual">
      <formula>0.5</formula>
    </cfRule>
    <cfRule type="cellIs" dxfId="254" priority="171" operator="between">
      <formula>0.51</formula>
      <formula>0.6</formula>
    </cfRule>
  </conditionalFormatting>
  <conditionalFormatting sqref="H11">
    <cfRule type="cellIs" dxfId="253" priority="166" operator="lessThanOrEqual">
      <formula>0.5</formula>
    </cfRule>
    <cfRule type="cellIs" dxfId="252" priority="167" operator="between">
      <formula>0.51</formula>
      <formula>0.6</formula>
    </cfRule>
  </conditionalFormatting>
  <conditionalFormatting sqref="K11">
    <cfRule type="cellIs" dxfId="251" priority="162" operator="lessThanOrEqual">
      <formula>0.5</formula>
    </cfRule>
    <cfRule type="cellIs" dxfId="250" priority="163" operator="between">
      <formula>0.51</formula>
      <formula>0.6</formula>
    </cfRule>
  </conditionalFormatting>
  <conditionalFormatting sqref="H12">
    <cfRule type="cellIs" dxfId="249" priority="158" operator="lessThanOrEqual">
      <formula>0.5</formula>
    </cfRule>
    <cfRule type="cellIs" dxfId="248" priority="159" operator="between">
      <formula>0.51</formula>
      <formula>0.6</formula>
    </cfRule>
  </conditionalFormatting>
  <conditionalFormatting sqref="H40">
    <cfRule type="cellIs" dxfId="247" priority="154" operator="lessThanOrEqual">
      <formula>0.5</formula>
    </cfRule>
    <cfRule type="cellIs" dxfId="246" priority="155" operator="between">
      <formula>0.51</formula>
      <formula>0.6</formula>
    </cfRule>
  </conditionalFormatting>
  <conditionalFormatting sqref="K18">
    <cfRule type="cellIs" dxfId="245" priority="150" operator="lessThanOrEqual">
      <formula>0.5</formula>
    </cfRule>
    <cfRule type="cellIs" dxfId="244" priority="151" operator="between">
      <formula>0.51</formula>
      <formula>0.6</formula>
    </cfRule>
  </conditionalFormatting>
  <conditionalFormatting sqref="H28">
    <cfRule type="cellIs" dxfId="243" priority="146" operator="lessThanOrEqual">
      <formula>0.5</formula>
    </cfRule>
    <cfRule type="cellIs" dxfId="242" priority="147" operator="between">
      <formula>0.51</formula>
      <formula>0.6</formula>
    </cfRule>
  </conditionalFormatting>
  <conditionalFormatting sqref="K28">
    <cfRule type="cellIs" dxfId="241" priority="142" operator="lessThanOrEqual">
      <formula>0.5</formula>
    </cfRule>
    <cfRule type="cellIs" dxfId="240" priority="143" operator="between">
      <formula>0.51</formula>
      <formula>0.6</formula>
    </cfRule>
  </conditionalFormatting>
  <conditionalFormatting sqref="Q9:Q10 N9:N10 N13:N14 Q14 Q19:Q22 N29:N31 Q29:Q31 Q24 Q35:Q40 N35:N39 Q16:Q17 N16:N22 N24 N33 Q33">
    <cfRule type="cellIs" dxfId="239" priority="134" operator="lessThanOrEqual">
      <formula>0.5</formula>
    </cfRule>
    <cfRule type="cellIs" dxfId="238" priority="135" operator="between">
      <formula>0.51</formula>
      <formula>0.6</formula>
    </cfRule>
  </conditionalFormatting>
  <conditionalFormatting sqref="N11">
    <cfRule type="cellIs" dxfId="237" priority="130" operator="lessThanOrEqual">
      <formula>0.5</formula>
    </cfRule>
    <cfRule type="cellIs" dxfId="236" priority="131" operator="between">
      <formula>0.51</formula>
      <formula>0.6</formula>
    </cfRule>
  </conditionalFormatting>
  <conditionalFormatting sqref="Q11">
    <cfRule type="cellIs" dxfId="235" priority="126" operator="lessThanOrEqual">
      <formula>0.5</formula>
    </cfRule>
    <cfRule type="cellIs" dxfId="234" priority="127" operator="between">
      <formula>0.51</formula>
      <formula>0.6</formula>
    </cfRule>
  </conditionalFormatting>
  <conditionalFormatting sqref="N12">
    <cfRule type="cellIs" dxfId="233" priority="122" operator="lessThanOrEqual">
      <formula>0.5</formula>
    </cfRule>
    <cfRule type="cellIs" dxfId="232" priority="123" operator="between">
      <formula>0.51</formula>
      <formula>0.6</formula>
    </cfRule>
  </conditionalFormatting>
  <conditionalFormatting sqref="N40">
    <cfRule type="cellIs" dxfId="231" priority="118" operator="lessThanOrEqual">
      <formula>0.5</formula>
    </cfRule>
    <cfRule type="cellIs" dxfId="230" priority="119" operator="between">
      <formula>0.51</formula>
      <formula>0.6</formula>
    </cfRule>
  </conditionalFormatting>
  <conditionalFormatting sqref="Q18">
    <cfRule type="cellIs" dxfId="229" priority="114" operator="lessThanOrEqual">
      <formula>0.5</formula>
    </cfRule>
    <cfRule type="cellIs" dxfId="228" priority="115" operator="between">
      <formula>0.51</formula>
      <formula>0.6</formula>
    </cfRule>
  </conditionalFormatting>
  <conditionalFormatting sqref="T9:T10 T14 T19:T22 T29:T31 T24 T35:T40 T16:T17 T33">
    <cfRule type="cellIs" dxfId="227" priority="110" operator="lessThanOrEqual">
      <formula>0.5</formula>
    </cfRule>
    <cfRule type="cellIs" dxfId="226" priority="111" operator="between">
      <formula>0.51</formula>
      <formula>0.6</formula>
    </cfRule>
  </conditionalFormatting>
  <conditionalFormatting sqref="T11">
    <cfRule type="cellIs" dxfId="225" priority="106" stopIfTrue="1" operator="lessThanOrEqual">
      <formula>0.5</formula>
    </cfRule>
    <cfRule type="cellIs" dxfId="224" priority="107" operator="between">
      <formula>0.51</formula>
      <formula>0.6</formula>
    </cfRule>
  </conditionalFormatting>
  <conditionalFormatting sqref="T18">
    <cfRule type="cellIs" dxfId="223" priority="102" operator="lessThanOrEqual">
      <formula>0.5</formula>
    </cfRule>
    <cfRule type="cellIs" dxfId="222" priority="103" operator="between">
      <formula>0.51</formula>
      <formula>0.6</formula>
    </cfRule>
  </conditionalFormatting>
  <conditionalFormatting sqref="H13">
    <cfRule type="cellIs" dxfId="221" priority="94" stopIfTrue="1" operator="lessThanOrEqual">
      <formula>0.5</formula>
    </cfRule>
    <cfRule type="cellIs" dxfId="220" priority="95" operator="between">
      <formula>0.51</formula>
      <formula>0.6</formula>
    </cfRule>
  </conditionalFormatting>
  <conditionalFormatting sqref="K13">
    <cfRule type="cellIs" dxfId="219" priority="90" operator="lessThanOrEqual">
      <formula>0.5</formula>
    </cfRule>
    <cfRule type="cellIs" dxfId="218" priority="91" operator="between">
      <formula>0.51</formula>
      <formula>0.6</formula>
    </cfRule>
  </conditionalFormatting>
  <conditionalFormatting sqref="F26">
    <cfRule type="cellIs" dxfId="217" priority="80" operator="lessThanOrEqual">
      <formula>1.5</formula>
    </cfRule>
    <cfRule type="cellIs" dxfId="216" priority="81" operator="between">
      <formula>1.6</formula>
      <formula>2</formula>
    </cfRule>
  </conditionalFormatting>
  <conditionalFormatting sqref="E26">
    <cfRule type="cellIs" dxfId="215" priority="78" operator="lessThanOrEqual">
      <formula>0.5</formula>
    </cfRule>
    <cfRule type="cellIs" dxfId="214" priority="79" operator="between">
      <formula>0.51</formula>
      <formula>0.6</formula>
    </cfRule>
  </conditionalFormatting>
  <conditionalFormatting sqref="T12:T13 T26 T28 T32 Q32 Q28 Q26 Q12:Q13 N32 N28 N26 K32 K26 H26">
    <cfRule type="cellIs" dxfId="213" priority="58" operator="lessThanOrEqual">
      <formula>0.5</formula>
    </cfRule>
    <cfRule type="cellIs" dxfId="212" priority="59" operator="between">
      <formula>0.51</formula>
      <formula>0.6</formula>
    </cfRule>
  </conditionalFormatting>
  <conditionalFormatting sqref="T15 Q15 N15 K15 H15 E15">
    <cfRule type="cellIs" dxfId="211" priority="56" operator="lessThanOrEqual">
      <formula>0.5</formula>
    </cfRule>
    <cfRule type="cellIs" dxfId="210" priority="57" operator="between">
      <formula>0.51</formula>
      <formula>0.6</formula>
    </cfRule>
  </conditionalFormatting>
  <conditionalFormatting sqref="F63">
    <cfRule type="colorScale" priority="53">
      <colorScale>
        <cfvo type="percent" val="0"/>
        <cfvo type="percent" val="75"/>
        <color rgb="FFFF7128"/>
        <color theme="0"/>
      </colorScale>
    </cfRule>
  </conditionalFormatting>
  <conditionalFormatting sqref="E45:K45 I48 F46 L48 I47:L47 F47:G47 I46:J46 L46">
    <cfRule type="colorScale" priority="589">
      <colorScale>
        <cfvo type="percent" val="0"/>
        <cfvo type="percent" val="75"/>
        <color rgb="FFFF7128"/>
        <color theme="0"/>
      </colorScale>
    </cfRule>
  </conditionalFormatting>
  <conditionalFormatting sqref="J62">
    <cfRule type="colorScale" priority="52">
      <colorScale>
        <cfvo type="percent" val="0"/>
        <cfvo type="percent" val="75"/>
        <color rgb="FFFF7128"/>
        <color theme="0"/>
      </colorScale>
    </cfRule>
  </conditionalFormatting>
  <conditionalFormatting sqref="P49">
    <cfRule type="colorScale" priority="51">
      <colorScale>
        <cfvo type="percent" val="0"/>
        <cfvo type="percent" val="75"/>
        <color rgb="FFFF7128"/>
        <color theme="0"/>
      </colorScale>
    </cfRule>
  </conditionalFormatting>
  <conditionalFormatting sqref="K7:K8">
    <cfRule type="colorScale" priority="629">
      <colorScale>
        <cfvo type="percent" val="0"/>
        <cfvo type="percent" val="75"/>
        <color rgb="FFFF7128"/>
        <color theme="0"/>
      </colorScale>
    </cfRule>
  </conditionalFormatting>
  <conditionalFormatting sqref="Q7:Q8">
    <cfRule type="colorScale" priority="631">
      <colorScale>
        <cfvo type="percent" val="0"/>
        <cfvo type="percent" val="75"/>
        <color rgb="FFFF7128"/>
        <color theme="0"/>
      </colorScale>
    </cfRule>
  </conditionalFormatting>
  <conditionalFormatting sqref="T7:T8">
    <cfRule type="colorScale" priority="633">
      <colorScale>
        <cfvo type="percent" val="0"/>
        <cfvo type="percent" val="75"/>
        <color rgb="FFFF7128"/>
        <color theme="0"/>
      </colorScale>
    </cfRule>
  </conditionalFormatting>
  <conditionalFormatting sqref="E66:K64594 F65:K65 C63:C65 E7:E8 E43:K44 I59:I62 K59:L60 H63:I64 K61:K64 G59:G63">
    <cfRule type="colorScale" priority="635">
      <colorScale>
        <cfvo type="percent" val="0"/>
        <cfvo type="percent" val="75"/>
        <color rgb="FFFF7128"/>
        <color theme="0"/>
      </colorScale>
    </cfRule>
  </conditionalFormatting>
  <conditionalFormatting sqref="I9:I22 I26 I28:I33 I35:I40 L9:L22 L26 L28:L33 L35:L40 O9:O22 O26 O28:O33 O35:O40 R9:R22 R26 R28:R33 R35:R40 U9:U22 U26 U28:U33 U35:U40 I24 L24 O24 R24 U24">
    <cfRule type="cellIs" dxfId="209" priority="37" operator="between">
      <formula>1.6</formula>
      <formula>2</formula>
    </cfRule>
  </conditionalFormatting>
  <conditionalFormatting sqref="I9:I22 I26 I28:I33 I35:I40 L9:L22 L26 L28:L33 L35:L40 O9:O22 O26 O28:O33 O35:O40 R9:R22 R26 R28:R33 R35:R40 U9:U22 U26 U28:U33 U35:U40 I24 L24 O24 R24 U24">
    <cfRule type="cellIs" dxfId="208" priority="36" operator="lessThanOrEqual">
      <formula>1.5</formula>
    </cfRule>
  </conditionalFormatting>
  <conditionalFormatting sqref="F15">
    <cfRule type="cellIs" dxfId="207" priority="34" operator="lessThanOrEqual">
      <formula>1.5</formula>
    </cfRule>
    <cfRule type="cellIs" dxfId="206" priority="35" operator="between">
      <formula>1.6</formula>
      <formula>2</formula>
    </cfRule>
  </conditionalFormatting>
  <conditionalFormatting sqref="M52:M55 M63:M64 M50">
    <cfRule type="colorScale" priority="33">
      <colorScale>
        <cfvo type="percent" val="0"/>
        <cfvo type="percent" val="75"/>
        <color rgb="FFFF7128"/>
        <color theme="0"/>
      </colorScale>
    </cfRule>
  </conditionalFormatting>
  <conditionalFormatting sqref="M62">
    <cfRule type="colorScale" priority="32">
      <colorScale>
        <cfvo type="percent" val="0"/>
        <cfvo type="percent" val="75"/>
        <color rgb="FFFF7128"/>
        <color theme="0"/>
      </colorScale>
    </cfRule>
  </conditionalFormatting>
  <conditionalFormatting sqref="S51">
    <cfRule type="colorScale" priority="30">
      <colorScale>
        <cfvo type="percent" val="0"/>
        <cfvo type="percent" val="75"/>
        <color rgb="FFFF7128"/>
        <color theme="0"/>
      </colorScale>
    </cfRule>
  </conditionalFormatting>
  <conditionalFormatting sqref="S49">
    <cfRule type="colorScale" priority="29">
      <colorScale>
        <cfvo type="percent" val="0"/>
        <cfvo type="percent" val="75"/>
        <color rgb="FFFF7128"/>
        <color theme="0"/>
      </colorScale>
    </cfRule>
  </conditionalFormatting>
  <conditionalFormatting sqref="F60 S60 P60 M60 J60">
    <cfRule type="colorScale" priority="28">
      <colorScale>
        <cfvo type="percent" val="0"/>
        <cfvo type="percent" val="75"/>
        <color rgb="FFFF7128"/>
        <color theme="0"/>
      </colorScale>
    </cfRule>
  </conditionalFormatting>
  <conditionalFormatting sqref="B61">
    <cfRule type="colorScale" priority="27">
      <colorScale>
        <cfvo type="percent" val="0"/>
        <cfvo type="percent" val="75"/>
        <color rgb="FFFF7128"/>
        <color theme="0"/>
      </colorScale>
    </cfRule>
  </conditionalFormatting>
  <conditionalFormatting sqref="F61">
    <cfRule type="colorScale" priority="26">
      <colorScale>
        <cfvo type="percent" val="0"/>
        <cfvo type="percent" val="75"/>
        <color rgb="FFFF7128"/>
        <color theme="0"/>
      </colorScale>
    </cfRule>
  </conditionalFormatting>
  <conditionalFormatting sqref="B62">
    <cfRule type="colorScale" priority="25">
      <colorScale>
        <cfvo type="percent" val="0"/>
        <cfvo type="percent" val="75"/>
        <color rgb="FFFF7128"/>
        <color theme="0"/>
      </colorScale>
    </cfRule>
  </conditionalFormatting>
  <conditionalFormatting sqref="F23">
    <cfRule type="cellIs" dxfId="205" priority="23" operator="lessThanOrEqual">
      <formula>1.5</formula>
    </cfRule>
    <cfRule type="cellIs" dxfId="204" priority="24" operator="between">
      <formula>1.6</formula>
      <formula>2</formula>
    </cfRule>
  </conditionalFormatting>
  <conditionalFormatting sqref="E23">
    <cfRule type="cellIs" dxfId="203" priority="21" operator="lessThanOrEqual">
      <formula>0.5</formula>
    </cfRule>
    <cfRule type="cellIs" dxfId="202" priority="22" operator="between">
      <formula>0.51</formula>
      <formula>0.6</formula>
    </cfRule>
  </conditionalFormatting>
  <conditionalFormatting sqref="T23 Q23 N23 K23 H23">
    <cfRule type="cellIs" dxfId="201" priority="19" operator="lessThanOrEqual">
      <formula>0.5</formula>
    </cfRule>
    <cfRule type="cellIs" dxfId="200" priority="20" operator="between">
      <formula>0.51</formula>
      <formula>0.6</formula>
    </cfRule>
  </conditionalFormatting>
  <conditionalFormatting sqref="U23 R23 O23 L23 I23">
    <cfRule type="cellIs" dxfId="199" priority="18" operator="between">
      <formula>1.6</formula>
      <formula>2</formula>
    </cfRule>
  </conditionalFormatting>
  <conditionalFormatting sqref="U23 R23 O23 L23 I23">
    <cfRule type="cellIs" dxfId="198" priority="17" operator="lessThanOrEqual">
      <formula>1.5</formula>
    </cfRule>
  </conditionalFormatting>
  <conditionalFormatting sqref="F55">
    <cfRule type="colorScale" priority="16">
      <colorScale>
        <cfvo type="percent" val="0"/>
        <cfvo type="percent" val="75"/>
        <color rgb="FFFF7128"/>
        <color theme="0"/>
      </colorScale>
    </cfRule>
  </conditionalFormatting>
  <conditionalFormatting sqref="J55">
    <cfRule type="colorScale" priority="15">
      <colorScale>
        <cfvo type="percent" val="0"/>
        <cfvo type="percent" val="75"/>
        <color rgb="FFFF7128"/>
        <color theme="0"/>
      </colorScale>
    </cfRule>
  </conditionalFormatting>
  <conditionalFormatting sqref="J49">
    <cfRule type="colorScale" priority="14">
      <colorScale>
        <cfvo type="percent" val="0"/>
        <cfvo type="percent" val="75"/>
        <color rgb="FFFF7128"/>
        <color theme="0"/>
      </colorScale>
    </cfRule>
  </conditionalFormatting>
  <conditionalFormatting sqref="J56">
    <cfRule type="colorScale" priority="12">
      <colorScale>
        <cfvo type="percent" val="0"/>
        <cfvo type="percent" val="75"/>
        <color rgb="FFFF7128"/>
        <color theme="0"/>
      </colorScale>
    </cfRule>
  </conditionalFormatting>
  <conditionalFormatting sqref="J63">
    <cfRule type="colorScale" priority="11">
      <colorScale>
        <cfvo type="percent" val="0"/>
        <cfvo type="percent" val="75"/>
        <color rgb="FFFF7128"/>
        <color theme="0"/>
      </colorScale>
    </cfRule>
  </conditionalFormatting>
  <conditionalFormatting sqref="F62">
    <cfRule type="colorScale" priority="10">
      <colorScale>
        <cfvo type="percent" val="0"/>
        <cfvo type="percent" val="75"/>
        <color rgb="FFFF7128"/>
        <color theme="0"/>
      </colorScale>
    </cfRule>
  </conditionalFormatting>
  <conditionalFormatting sqref="M51">
    <cfRule type="colorScale" priority="9">
      <colorScale>
        <cfvo type="percent" val="0"/>
        <cfvo type="percent" val="75"/>
        <color rgb="FFFF7128"/>
        <color theme="0"/>
      </colorScale>
    </cfRule>
  </conditionalFormatting>
  <conditionalFormatting sqref="P63">
    <cfRule type="colorScale" priority="8">
      <colorScale>
        <cfvo type="percent" val="0"/>
        <cfvo type="percent" val="75"/>
        <color rgb="FFFF7128"/>
        <color theme="0"/>
      </colorScale>
    </cfRule>
  </conditionalFormatting>
  <conditionalFormatting sqref="P56">
    <cfRule type="colorScale" priority="7">
      <colorScale>
        <cfvo type="percent" val="0"/>
        <cfvo type="percent" val="75"/>
        <color rgb="FFFF7128"/>
        <color theme="0"/>
      </colorScale>
    </cfRule>
  </conditionalFormatting>
  <conditionalFormatting sqref="P52">
    <cfRule type="colorScale" priority="6">
      <colorScale>
        <cfvo type="percent" val="0"/>
        <cfvo type="percent" val="75"/>
        <color rgb="FFFF7128"/>
        <color theme="0"/>
      </colorScale>
    </cfRule>
  </conditionalFormatting>
  <conditionalFormatting sqref="S52 S62 S64:S65">
    <cfRule type="colorScale" priority="696">
      <colorScale>
        <cfvo type="percent" val="0"/>
        <cfvo type="percent" val="75"/>
        <color rgb="FFFF7128"/>
        <color theme="0"/>
      </colorScale>
    </cfRule>
  </conditionalFormatting>
  <conditionalFormatting sqref="S63">
    <cfRule type="colorScale" priority="5">
      <colorScale>
        <cfvo type="percent" val="0"/>
        <cfvo type="percent" val="75"/>
        <color rgb="FFFF7128"/>
        <color theme="0"/>
      </colorScale>
    </cfRule>
  </conditionalFormatting>
  <conditionalFormatting sqref="S50">
    <cfRule type="colorScale" priority="4">
      <colorScale>
        <cfvo type="percent" val="0"/>
        <cfvo type="percent" val="75"/>
        <color rgb="FFFF7128"/>
        <color theme="0"/>
      </colorScale>
    </cfRule>
  </conditionalFormatting>
  <conditionalFormatting sqref="S53">
    <cfRule type="colorScale" priority="2">
      <colorScale>
        <cfvo type="percent" val="0"/>
        <cfvo type="percent" val="75"/>
        <color rgb="FFFF7128"/>
        <color theme="0"/>
      </colorScale>
    </cfRule>
  </conditionalFormatting>
  <conditionalFormatting sqref="S54">
    <cfRule type="colorScale" priority="1">
      <colorScale>
        <cfvo type="percent" val="0"/>
        <cfvo type="percent" val="75"/>
        <color rgb="FFFF7128"/>
        <color theme="0"/>
      </colorScale>
    </cfRule>
  </conditionalFormatting>
  <conditionalFormatting sqref="P61:P62 S67 S61 D69:U73 D67:R68 T61:U68 D66:L66 F65:L65 I61:N61 I62 B61:C61 F61:G61 B63:C65 C62 H63:I64 K62:L64 N63:N66 G62:G63">
    <cfRule type="colorScale" priority="756">
      <colorScale>
        <cfvo type="percent" val="0"/>
        <cfvo type="percent" val="75"/>
        <color rgb="FFFF7128"/>
        <color theme="0"/>
      </colorScale>
    </cfRule>
  </conditionalFormatting>
  <conditionalFormatting sqref="P64:P65 P51 J50:J54 S57 M65 N52:N57 N50 N62 I49:I58 G55:G58 G50 F49:F54 G52:G53 N59 M49:N49 B49:C50 B58:C58 C51:C57 B51:B55 J64 K49:L58 T49:T58 P59 P53:P55">
    <cfRule type="colorScale" priority="767">
      <colorScale>
        <cfvo type="percent" val="0"/>
        <cfvo type="percent" val="75"/>
        <color rgb="FFFF7128"/>
        <color theme="0"/>
      </colorScale>
    </cfRule>
  </conditionalFormatting>
  <pageMargins left="0.25" right="0.25" top="0.5" bottom="0.2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F05D-3B2F-45CE-BDA5-DBE91B299C72}">
  <dimension ref="A1:AE85"/>
  <sheetViews>
    <sheetView tabSelected="1" topLeftCell="A62" workbookViewId="0">
      <selection activeCell="J97" sqref="J97"/>
    </sheetView>
  </sheetViews>
  <sheetFormatPr defaultColWidth="6.85546875" defaultRowHeight="12.75" x14ac:dyDescent="0.2"/>
  <cols>
    <col min="1" max="1" width="3.140625" customWidth="1"/>
    <col min="2" max="2" width="16" customWidth="1"/>
    <col min="3" max="3" width="10.42578125" style="1" customWidth="1"/>
    <col min="4" max="4" width="9.7109375" style="1" customWidth="1"/>
    <col min="5" max="5" width="9.7109375" customWidth="1"/>
    <col min="6" max="6" width="5.7109375" customWidth="1"/>
    <col min="7" max="7" width="7" style="1" customWidth="1"/>
    <col min="8" max="8" width="8.28515625" style="1" customWidth="1"/>
    <col min="9" max="9" width="5.7109375" style="1" customWidth="1"/>
    <col min="10" max="10" width="6.85546875" style="1"/>
    <col min="11" max="11" width="8.42578125" customWidth="1"/>
    <col min="12" max="12" width="5.7109375" customWidth="1"/>
    <col min="13" max="13" width="8.28515625" style="14" customWidth="1"/>
    <col min="14" max="14" width="8" customWidth="1"/>
    <col min="15" max="15" width="8.85546875" customWidth="1"/>
    <col min="17" max="17" width="8.85546875" customWidth="1"/>
    <col min="20" max="20" width="10.140625" customWidth="1"/>
    <col min="22" max="22" width="7.85546875" customWidth="1"/>
    <col min="24" max="24" width="15.7109375" customWidth="1"/>
    <col min="25" max="28" width="7.42578125" customWidth="1"/>
    <col min="239" max="239" width="3.5703125" customWidth="1"/>
    <col min="240" max="240" width="23.85546875" customWidth="1"/>
    <col min="241" max="241" width="20.5703125" customWidth="1"/>
    <col min="242" max="242" width="16" customWidth="1"/>
    <col min="243" max="243" width="13" customWidth="1"/>
    <col min="244" max="244" width="14.7109375" customWidth="1"/>
    <col min="245" max="245" width="0" hidden="1" customWidth="1"/>
    <col min="246" max="246" width="9" customWidth="1"/>
    <col min="248" max="248" width="16.140625" customWidth="1"/>
    <col min="495" max="495" width="3.5703125" customWidth="1"/>
    <col min="496" max="496" width="23.85546875" customWidth="1"/>
    <col min="497" max="497" width="20.5703125" customWidth="1"/>
    <col min="498" max="498" width="16" customWidth="1"/>
    <col min="499" max="499" width="13" customWidth="1"/>
    <col min="500" max="500" width="14.7109375" customWidth="1"/>
    <col min="501" max="501" width="0" hidden="1" customWidth="1"/>
    <col min="502" max="502" width="9" customWidth="1"/>
    <col min="504" max="504" width="16.140625" customWidth="1"/>
    <col min="751" max="751" width="3.5703125" customWidth="1"/>
    <col min="752" max="752" width="23.85546875" customWidth="1"/>
    <col min="753" max="753" width="20.5703125" customWidth="1"/>
    <col min="754" max="754" width="16" customWidth="1"/>
    <col min="755" max="755" width="13" customWidth="1"/>
    <col min="756" max="756" width="14.7109375" customWidth="1"/>
    <col min="757" max="757" width="0" hidden="1" customWidth="1"/>
    <col min="758" max="758" width="9" customWidth="1"/>
    <col min="760" max="760" width="16.140625" customWidth="1"/>
    <col min="1007" max="1007" width="3.5703125" customWidth="1"/>
    <col min="1008" max="1008" width="23.85546875" customWidth="1"/>
    <col min="1009" max="1009" width="20.5703125" customWidth="1"/>
    <col min="1010" max="1010" width="16" customWidth="1"/>
    <col min="1011" max="1011" width="13" customWidth="1"/>
    <col min="1012" max="1012" width="14.7109375" customWidth="1"/>
    <col min="1013" max="1013" width="0" hidden="1" customWidth="1"/>
    <col min="1014" max="1014" width="9" customWidth="1"/>
    <col min="1016" max="1016" width="16.140625" customWidth="1"/>
    <col min="1263" max="1263" width="3.5703125" customWidth="1"/>
    <col min="1264" max="1264" width="23.85546875" customWidth="1"/>
    <col min="1265" max="1265" width="20.5703125" customWidth="1"/>
    <col min="1266" max="1266" width="16" customWidth="1"/>
    <col min="1267" max="1267" width="13" customWidth="1"/>
    <col min="1268" max="1268" width="14.7109375" customWidth="1"/>
    <col min="1269" max="1269" width="0" hidden="1" customWidth="1"/>
    <col min="1270" max="1270" width="9" customWidth="1"/>
    <col min="1272" max="1272" width="16.140625" customWidth="1"/>
    <col min="1519" max="1519" width="3.5703125" customWidth="1"/>
    <col min="1520" max="1520" width="23.85546875" customWidth="1"/>
    <col min="1521" max="1521" width="20.5703125" customWidth="1"/>
    <col min="1522" max="1522" width="16" customWidth="1"/>
    <col min="1523" max="1523" width="13" customWidth="1"/>
    <col min="1524" max="1524" width="14.7109375" customWidth="1"/>
    <col min="1525" max="1525" width="0" hidden="1" customWidth="1"/>
    <col min="1526" max="1526" width="9" customWidth="1"/>
    <col min="1528" max="1528" width="16.140625" customWidth="1"/>
    <col min="1775" max="1775" width="3.5703125" customWidth="1"/>
    <col min="1776" max="1776" width="23.85546875" customWidth="1"/>
    <col min="1777" max="1777" width="20.5703125" customWidth="1"/>
    <col min="1778" max="1778" width="16" customWidth="1"/>
    <col min="1779" max="1779" width="13" customWidth="1"/>
    <col min="1780" max="1780" width="14.7109375" customWidth="1"/>
    <col min="1781" max="1781" width="0" hidden="1" customWidth="1"/>
    <col min="1782" max="1782" width="9" customWidth="1"/>
    <col min="1784" max="1784" width="16.140625" customWidth="1"/>
    <col min="2031" max="2031" width="3.5703125" customWidth="1"/>
    <col min="2032" max="2032" width="23.85546875" customWidth="1"/>
    <col min="2033" max="2033" width="20.5703125" customWidth="1"/>
    <col min="2034" max="2034" width="16" customWidth="1"/>
    <col min="2035" max="2035" width="13" customWidth="1"/>
    <col min="2036" max="2036" width="14.7109375" customWidth="1"/>
    <col min="2037" max="2037" width="0" hidden="1" customWidth="1"/>
    <col min="2038" max="2038" width="9" customWidth="1"/>
    <col min="2040" max="2040" width="16.140625" customWidth="1"/>
    <col min="2287" max="2287" width="3.5703125" customWidth="1"/>
    <col min="2288" max="2288" width="23.85546875" customWidth="1"/>
    <col min="2289" max="2289" width="20.5703125" customWidth="1"/>
    <col min="2290" max="2290" width="16" customWidth="1"/>
    <col min="2291" max="2291" width="13" customWidth="1"/>
    <col min="2292" max="2292" width="14.7109375" customWidth="1"/>
    <col min="2293" max="2293" width="0" hidden="1" customWidth="1"/>
    <col min="2294" max="2294" width="9" customWidth="1"/>
    <col min="2296" max="2296" width="16.140625" customWidth="1"/>
    <col min="2543" max="2543" width="3.5703125" customWidth="1"/>
    <col min="2544" max="2544" width="23.85546875" customWidth="1"/>
    <col min="2545" max="2545" width="20.5703125" customWidth="1"/>
    <col min="2546" max="2546" width="16" customWidth="1"/>
    <col min="2547" max="2547" width="13" customWidth="1"/>
    <col min="2548" max="2548" width="14.7109375" customWidth="1"/>
    <col min="2549" max="2549" width="0" hidden="1" customWidth="1"/>
    <col min="2550" max="2550" width="9" customWidth="1"/>
    <col min="2552" max="2552" width="16.140625" customWidth="1"/>
    <col min="2799" max="2799" width="3.5703125" customWidth="1"/>
    <col min="2800" max="2800" width="23.85546875" customWidth="1"/>
    <col min="2801" max="2801" width="20.5703125" customWidth="1"/>
    <col min="2802" max="2802" width="16" customWidth="1"/>
    <col min="2803" max="2803" width="13" customWidth="1"/>
    <col min="2804" max="2804" width="14.7109375" customWidth="1"/>
    <col min="2805" max="2805" width="0" hidden="1" customWidth="1"/>
    <col min="2806" max="2806" width="9" customWidth="1"/>
    <col min="2808" max="2808" width="16.140625" customWidth="1"/>
    <col min="3055" max="3055" width="3.5703125" customWidth="1"/>
    <col min="3056" max="3056" width="23.85546875" customWidth="1"/>
    <col min="3057" max="3057" width="20.5703125" customWidth="1"/>
    <col min="3058" max="3058" width="16" customWidth="1"/>
    <col min="3059" max="3059" width="13" customWidth="1"/>
    <col min="3060" max="3060" width="14.7109375" customWidth="1"/>
    <col min="3061" max="3061" width="0" hidden="1" customWidth="1"/>
    <col min="3062" max="3062" width="9" customWidth="1"/>
    <col min="3064" max="3064" width="16.140625" customWidth="1"/>
    <col min="3311" max="3311" width="3.5703125" customWidth="1"/>
    <col min="3312" max="3312" width="23.85546875" customWidth="1"/>
    <col min="3313" max="3313" width="20.5703125" customWidth="1"/>
    <col min="3314" max="3314" width="16" customWidth="1"/>
    <col min="3315" max="3315" width="13" customWidth="1"/>
    <col min="3316" max="3316" width="14.7109375" customWidth="1"/>
    <col min="3317" max="3317" width="0" hidden="1" customWidth="1"/>
    <col min="3318" max="3318" width="9" customWidth="1"/>
    <col min="3320" max="3320" width="16.140625" customWidth="1"/>
    <col min="3567" max="3567" width="3.5703125" customWidth="1"/>
    <col min="3568" max="3568" width="23.85546875" customWidth="1"/>
    <col min="3569" max="3569" width="20.5703125" customWidth="1"/>
    <col min="3570" max="3570" width="16" customWidth="1"/>
    <col min="3571" max="3571" width="13" customWidth="1"/>
    <col min="3572" max="3572" width="14.7109375" customWidth="1"/>
    <col min="3573" max="3573" width="0" hidden="1" customWidth="1"/>
    <col min="3574" max="3574" width="9" customWidth="1"/>
    <col min="3576" max="3576" width="16.140625" customWidth="1"/>
    <col min="3823" max="3823" width="3.5703125" customWidth="1"/>
    <col min="3824" max="3824" width="23.85546875" customWidth="1"/>
    <col min="3825" max="3825" width="20.5703125" customWidth="1"/>
    <col min="3826" max="3826" width="16" customWidth="1"/>
    <col min="3827" max="3827" width="13" customWidth="1"/>
    <col min="3828" max="3828" width="14.7109375" customWidth="1"/>
    <col min="3829" max="3829" width="0" hidden="1" customWidth="1"/>
    <col min="3830" max="3830" width="9" customWidth="1"/>
    <col min="3832" max="3832" width="16.140625" customWidth="1"/>
    <col min="4079" max="4079" width="3.5703125" customWidth="1"/>
    <col min="4080" max="4080" width="23.85546875" customWidth="1"/>
    <col min="4081" max="4081" width="20.5703125" customWidth="1"/>
    <col min="4082" max="4082" width="16" customWidth="1"/>
    <col min="4083" max="4083" width="13" customWidth="1"/>
    <col min="4084" max="4084" width="14.7109375" customWidth="1"/>
    <col min="4085" max="4085" width="0" hidden="1" customWidth="1"/>
    <col min="4086" max="4086" width="9" customWidth="1"/>
    <col min="4088" max="4088" width="16.140625" customWidth="1"/>
    <col min="4335" max="4335" width="3.5703125" customWidth="1"/>
    <col min="4336" max="4336" width="23.85546875" customWidth="1"/>
    <col min="4337" max="4337" width="20.5703125" customWidth="1"/>
    <col min="4338" max="4338" width="16" customWidth="1"/>
    <col min="4339" max="4339" width="13" customWidth="1"/>
    <col min="4340" max="4340" width="14.7109375" customWidth="1"/>
    <col min="4341" max="4341" width="0" hidden="1" customWidth="1"/>
    <col min="4342" max="4342" width="9" customWidth="1"/>
    <col min="4344" max="4344" width="16.140625" customWidth="1"/>
    <col min="4591" max="4591" width="3.5703125" customWidth="1"/>
    <col min="4592" max="4592" width="23.85546875" customWidth="1"/>
    <col min="4593" max="4593" width="20.5703125" customWidth="1"/>
    <col min="4594" max="4594" width="16" customWidth="1"/>
    <col min="4595" max="4595" width="13" customWidth="1"/>
    <col min="4596" max="4596" width="14.7109375" customWidth="1"/>
    <col min="4597" max="4597" width="0" hidden="1" customWidth="1"/>
    <col min="4598" max="4598" width="9" customWidth="1"/>
    <col min="4600" max="4600" width="16.140625" customWidth="1"/>
    <col min="4847" max="4847" width="3.5703125" customWidth="1"/>
    <col min="4848" max="4848" width="23.85546875" customWidth="1"/>
    <col min="4849" max="4849" width="20.5703125" customWidth="1"/>
    <col min="4850" max="4850" width="16" customWidth="1"/>
    <col min="4851" max="4851" width="13" customWidth="1"/>
    <col min="4852" max="4852" width="14.7109375" customWidth="1"/>
    <col min="4853" max="4853" width="0" hidden="1" customWidth="1"/>
    <col min="4854" max="4854" width="9" customWidth="1"/>
    <col min="4856" max="4856" width="16.140625" customWidth="1"/>
    <col min="5103" max="5103" width="3.5703125" customWidth="1"/>
    <col min="5104" max="5104" width="23.85546875" customWidth="1"/>
    <col min="5105" max="5105" width="20.5703125" customWidth="1"/>
    <col min="5106" max="5106" width="16" customWidth="1"/>
    <col min="5107" max="5107" width="13" customWidth="1"/>
    <col min="5108" max="5108" width="14.7109375" customWidth="1"/>
    <col min="5109" max="5109" width="0" hidden="1" customWidth="1"/>
    <col min="5110" max="5110" width="9" customWidth="1"/>
    <col min="5112" max="5112" width="16.140625" customWidth="1"/>
    <col min="5359" max="5359" width="3.5703125" customWidth="1"/>
    <col min="5360" max="5360" width="23.85546875" customWidth="1"/>
    <col min="5361" max="5361" width="20.5703125" customWidth="1"/>
    <col min="5362" max="5362" width="16" customWidth="1"/>
    <col min="5363" max="5363" width="13" customWidth="1"/>
    <col min="5364" max="5364" width="14.7109375" customWidth="1"/>
    <col min="5365" max="5365" width="0" hidden="1" customWidth="1"/>
    <col min="5366" max="5366" width="9" customWidth="1"/>
    <col min="5368" max="5368" width="16.140625" customWidth="1"/>
    <col min="5615" max="5615" width="3.5703125" customWidth="1"/>
    <col min="5616" max="5616" width="23.85546875" customWidth="1"/>
    <col min="5617" max="5617" width="20.5703125" customWidth="1"/>
    <col min="5618" max="5618" width="16" customWidth="1"/>
    <col min="5619" max="5619" width="13" customWidth="1"/>
    <col min="5620" max="5620" width="14.7109375" customWidth="1"/>
    <col min="5621" max="5621" width="0" hidden="1" customWidth="1"/>
    <col min="5622" max="5622" width="9" customWidth="1"/>
    <col min="5624" max="5624" width="16.140625" customWidth="1"/>
    <col min="5871" max="5871" width="3.5703125" customWidth="1"/>
    <col min="5872" max="5872" width="23.85546875" customWidth="1"/>
    <col min="5873" max="5873" width="20.5703125" customWidth="1"/>
    <col min="5874" max="5874" width="16" customWidth="1"/>
    <col min="5875" max="5875" width="13" customWidth="1"/>
    <col min="5876" max="5876" width="14.7109375" customWidth="1"/>
    <col min="5877" max="5877" width="0" hidden="1" customWidth="1"/>
    <col min="5878" max="5878" width="9" customWidth="1"/>
    <col min="5880" max="5880" width="16.140625" customWidth="1"/>
    <col min="6127" max="6127" width="3.5703125" customWidth="1"/>
    <col min="6128" max="6128" width="23.85546875" customWidth="1"/>
    <col min="6129" max="6129" width="20.5703125" customWidth="1"/>
    <col min="6130" max="6130" width="16" customWidth="1"/>
    <col min="6131" max="6131" width="13" customWidth="1"/>
    <col min="6132" max="6132" width="14.7109375" customWidth="1"/>
    <col min="6133" max="6133" width="0" hidden="1" customWidth="1"/>
    <col min="6134" max="6134" width="9" customWidth="1"/>
    <col min="6136" max="6136" width="16.140625" customWidth="1"/>
    <col min="6383" max="6383" width="3.5703125" customWidth="1"/>
    <col min="6384" max="6384" width="23.85546875" customWidth="1"/>
    <col min="6385" max="6385" width="20.5703125" customWidth="1"/>
    <col min="6386" max="6386" width="16" customWidth="1"/>
    <col min="6387" max="6387" width="13" customWidth="1"/>
    <col min="6388" max="6388" width="14.7109375" customWidth="1"/>
    <col min="6389" max="6389" width="0" hidden="1" customWidth="1"/>
    <col min="6390" max="6390" width="9" customWidth="1"/>
    <col min="6392" max="6392" width="16.140625" customWidth="1"/>
    <col min="6639" max="6639" width="3.5703125" customWidth="1"/>
    <col min="6640" max="6640" width="23.85546875" customWidth="1"/>
    <col min="6641" max="6641" width="20.5703125" customWidth="1"/>
    <col min="6642" max="6642" width="16" customWidth="1"/>
    <col min="6643" max="6643" width="13" customWidth="1"/>
    <col min="6644" max="6644" width="14.7109375" customWidth="1"/>
    <col min="6645" max="6645" width="0" hidden="1" customWidth="1"/>
    <col min="6646" max="6646" width="9" customWidth="1"/>
    <col min="6648" max="6648" width="16.140625" customWidth="1"/>
    <col min="6895" max="6895" width="3.5703125" customWidth="1"/>
    <col min="6896" max="6896" width="23.85546875" customWidth="1"/>
    <col min="6897" max="6897" width="20.5703125" customWidth="1"/>
    <col min="6898" max="6898" width="16" customWidth="1"/>
    <col min="6899" max="6899" width="13" customWidth="1"/>
    <col min="6900" max="6900" width="14.7109375" customWidth="1"/>
    <col min="6901" max="6901" width="0" hidden="1" customWidth="1"/>
    <col min="6902" max="6902" width="9" customWidth="1"/>
    <col min="6904" max="6904" width="16.140625" customWidth="1"/>
    <col min="7151" max="7151" width="3.5703125" customWidth="1"/>
    <col min="7152" max="7152" width="23.85546875" customWidth="1"/>
    <col min="7153" max="7153" width="20.5703125" customWidth="1"/>
    <col min="7154" max="7154" width="16" customWidth="1"/>
    <col min="7155" max="7155" width="13" customWidth="1"/>
    <col min="7156" max="7156" width="14.7109375" customWidth="1"/>
    <col min="7157" max="7157" width="0" hidden="1" customWidth="1"/>
    <col min="7158" max="7158" width="9" customWidth="1"/>
    <col min="7160" max="7160" width="16.140625" customWidth="1"/>
    <col min="7407" max="7407" width="3.5703125" customWidth="1"/>
    <col min="7408" max="7408" width="23.85546875" customWidth="1"/>
    <col min="7409" max="7409" width="20.5703125" customWidth="1"/>
    <col min="7410" max="7410" width="16" customWidth="1"/>
    <col min="7411" max="7411" width="13" customWidth="1"/>
    <col min="7412" max="7412" width="14.7109375" customWidth="1"/>
    <col min="7413" max="7413" width="0" hidden="1" customWidth="1"/>
    <col min="7414" max="7414" width="9" customWidth="1"/>
    <col min="7416" max="7416" width="16.140625" customWidth="1"/>
    <col min="7663" max="7663" width="3.5703125" customWidth="1"/>
    <col min="7664" max="7664" width="23.85546875" customWidth="1"/>
    <col min="7665" max="7665" width="20.5703125" customWidth="1"/>
    <col min="7666" max="7666" width="16" customWidth="1"/>
    <col min="7667" max="7667" width="13" customWidth="1"/>
    <col min="7668" max="7668" width="14.7109375" customWidth="1"/>
    <col min="7669" max="7669" width="0" hidden="1" customWidth="1"/>
    <col min="7670" max="7670" width="9" customWidth="1"/>
    <col min="7672" max="7672" width="16.140625" customWidth="1"/>
    <col min="7919" max="7919" width="3.5703125" customWidth="1"/>
    <col min="7920" max="7920" width="23.85546875" customWidth="1"/>
    <col min="7921" max="7921" width="20.5703125" customWidth="1"/>
    <col min="7922" max="7922" width="16" customWidth="1"/>
    <col min="7923" max="7923" width="13" customWidth="1"/>
    <col min="7924" max="7924" width="14.7109375" customWidth="1"/>
    <col min="7925" max="7925" width="0" hidden="1" customWidth="1"/>
    <col min="7926" max="7926" width="9" customWidth="1"/>
    <col min="7928" max="7928" width="16.140625" customWidth="1"/>
    <col min="8175" max="8175" width="3.5703125" customWidth="1"/>
    <col min="8176" max="8176" width="23.85546875" customWidth="1"/>
    <col min="8177" max="8177" width="20.5703125" customWidth="1"/>
    <col min="8178" max="8178" width="16" customWidth="1"/>
    <col min="8179" max="8179" width="13" customWidth="1"/>
    <col min="8180" max="8180" width="14.7109375" customWidth="1"/>
    <col min="8181" max="8181" width="0" hidden="1" customWidth="1"/>
    <col min="8182" max="8182" width="9" customWidth="1"/>
    <col min="8184" max="8184" width="16.140625" customWidth="1"/>
    <col min="8431" max="8431" width="3.5703125" customWidth="1"/>
    <col min="8432" max="8432" width="23.85546875" customWidth="1"/>
    <col min="8433" max="8433" width="20.5703125" customWidth="1"/>
    <col min="8434" max="8434" width="16" customWidth="1"/>
    <col min="8435" max="8435" width="13" customWidth="1"/>
    <col min="8436" max="8436" width="14.7109375" customWidth="1"/>
    <col min="8437" max="8437" width="0" hidden="1" customWidth="1"/>
    <col min="8438" max="8438" width="9" customWidth="1"/>
    <col min="8440" max="8440" width="16.140625" customWidth="1"/>
    <col min="8687" max="8687" width="3.5703125" customWidth="1"/>
    <col min="8688" max="8688" width="23.85546875" customWidth="1"/>
    <col min="8689" max="8689" width="20.5703125" customWidth="1"/>
    <col min="8690" max="8690" width="16" customWidth="1"/>
    <col min="8691" max="8691" width="13" customWidth="1"/>
    <col min="8692" max="8692" width="14.7109375" customWidth="1"/>
    <col min="8693" max="8693" width="0" hidden="1" customWidth="1"/>
    <col min="8694" max="8694" width="9" customWidth="1"/>
    <col min="8696" max="8696" width="16.140625" customWidth="1"/>
    <col min="8943" max="8943" width="3.5703125" customWidth="1"/>
    <col min="8944" max="8944" width="23.85546875" customWidth="1"/>
    <col min="8945" max="8945" width="20.5703125" customWidth="1"/>
    <col min="8946" max="8946" width="16" customWidth="1"/>
    <col min="8947" max="8947" width="13" customWidth="1"/>
    <col min="8948" max="8948" width="14.7109375" customWidth="1"/>
    <col min="8949" max="8949" width="0" hidden="1" customWidth="1"/>
    <col min="8950" max="8950" width="9" customWidth="1"/>
    <col min="8952" max="8952" width="16.140625" customWidth="1"/>
    <col min="9199" max="9199" width="3.5703125" customWidth="1"/>
    <col min="9200" max="9200" width="23.85546875" customWidth="1"/>
    <col min="9201" max="9201" width="20.5703125" customWidth="1"/>
    <col min="9202" max="9202" width="16" customWidth="1"/>
    <col min="9203" max="9203" width="13" customWidth="1"/>
    <col min="9204" max="9204" width="14.7109375" customWidth="1"/>
    <col min="9205" max="9205" width="0" hidden="1" customWidth="1"/>
    <col min="9206" max="9206" width="9" customWidth="1"/>
    <col min="9208" max="9208" width="16.140625" customWidth="1"/>
    <col min="9455" max="9455" width="3.5703125" customWidth="1"/>
    <col min="9456" max="9456" width="23.85546875" customWidth="1"/>
    <col min="9457" max="9457" width="20.5703125" customWidth="1"/>
    <col min="9458" max="9458" width="16" customWidth="1"/>
    <col min="9459" max="9459" width="13" customWidth="1"/>
    <col min="9460" max="9460" width="14.7109375" customWidth="1"/>
    <col min="9461" max="9461" width="0" hidden="1" customWidth="1"/>
    <col min="9462" max="9462" width="9" customWidth="1"/>
    <col min="9464" max="9464" width="16.140625" customWidth="1"/>
    <col min="9711" max="9711" width="3.5703125" customWidth="1"/>
    <col min="9712" max="9712" width="23.85546875" customWidth="1"/>
    <col min="9713" max="9713" width="20.5703125" customWidth="1"/>
    <col min="9714" max="9714" width="16" customWidth="1"/>
    <col min="9715" max="9715" width="13" customWidth="1"/>
    <col min="9716" max="9716" width="14.7109375" customWidth="1"/>
    <col min="9717" max="9717" width="0" hidden="1" customWidth="1"/>
    <col min="9718" max="9718" width="9" customWidth="1"/>
    <col min="9720" max="9720" width="16.140625" customWidth="1"/>
    <col min="9967" max="9967" width="3.5703125" customWidth="1"/>
    <col min="9968" max="9968" width="23.85546875" customWidth="1"/>
    <col min="9969" max="9969" width="20.5703125" customWidth="1"/>
    <col min="9970" max="9970" width="16" customWidth="1"/>
    <col min="9971" max="9971" width="13" customWidth="1"/>
    <col min="9972" max="9972" width="14.7109375" customWidth="1"/>
    <col min="9973" max="9973" width="0" hidden="1" customWidth="1"/>
    <col min="9974" max="9974" width="9" customWidth="1"/>
    <col min="9976" max="9976" width="16.140625" customWidth="1"/>
    <col min="10223" max="10223" width="3.5703125" customWidth="1"/>
    <col min="10224" max="10224" width="23.85546875" customWidth="1"/>
    <col min="10225" max="10225" width="20.5703125" customWidth="1"/>
    <col min="10226" max="10226" width="16" customWidth="1"/>
    <col min="10227" max="10227" width="13" customWidth="1"/>
    <col min="10228" max="10228" width="14.7109375" customWidth="1"/>
    <col min="10229" max="10229" width="0" hidden="1" customWidth="1"/>
    <col min="10230" max="10230" width="9" customWidth="1"/>
    <col min="10232" max="10232" width="16.140625" customWidth="1"/>
    <col min="10479" max="10479" width="3.5703125" customWidth="1"/>
    <col min="10480" max="10480" width="23.85546875" customWidth="1"/>
    <col min="10481" max="10481" width="20.5703125" customWidth="1"/>
    <col min="10482" max="10482" width="16" customWidth="1"/>
    <col min="10483" max="10483" width="13" customWidth="1"/>
    <col min="10484" max="10484" width="14.7109375" customWidth="1"/>
    <col min="10485" max="10485" width="0" hidden="1" customWidth="1"/>
    <col min="10486" max="10486" width="9" customWidth="1"/>
    <col min="10488" max="10488" width="16.140625" customWidth="1"/>
    <col min="10735" max="10735" width="3.5703125" customWidth="1"/>
    <col min="10736" max="10736" width="23.85546875" customWidth="1"/>
    <col min="10737" max="10737" width="20.5703125" customWidth="1"/>
    <col min="10738" max="10738" width="16" customWidth="1"/>
    <col min="10739" max="10739" width="13" customWidth="1"/>
    <col min="10740" max="10740" width="14.7109375" customWidth="1"/>
    <col min="10741" max="10741" width="0" hidden="1" customWidth="1"/>
    <col min="10742" max="10742" width="9" customWidth="1"/>
    <col min="10744" max="10744" width="16.140625" customWidth="1"/>
    <col min="10991" max="10991" width="3.5703125" customWidth="1"/>
    <col min="10992" max="10992" width="23.85546875" customWidth="1"/>
    <col min="10993" max="10993" width="20.5703125" customWidth="1"/>
    <col min="10994" max="10994" width="16" customWidth="1"/>
    <col min="10995" max="10995" width="13" customWidth="1"/>
    <col min="10996" max="10996" width="14.7109375" customWidth="1"/>
    <col min="10997" max="10997" width="0" hidden="1" customWidth="1"/>
    <col min="10998" max="10998" width="9" customWidth="1"/>
    <col min="11000" max="11000" width="16.140625" customWidth="1"/>
    <col min="11247" max="11247" width="3.5703125" customWidth="1"/>
    <col min="11248" max="11248" width="23.85546875" customWidth="1"/>
    <col min="11249" max="11249" width="20.5703125" customWidth="1"/>
    <col min="11250" max="11250" width="16" customWidth="1"/>
    <col min="11251" max="11251" width="13" customWidth="1"/>
    <col min="11252" max="11252" width="14.7109375" customWidth="1"/>
    <col min="11253" max="11253" width="0" hidden="1" customWidth="1"/>
    <col min="11254" max="11254" width="9" customWidth="1"/>
    <col min="11256" max="11256" width="16.140625" customWidth="1"/>
    <col min="11503" max="11503" width="3.5703125" customWidth="1"/>
    <col min="11504" max="11504" width="23.85546875" customWidth="1"/>
    <col min="11505" max="11505" width="20.5703125" customWidth="1"/>
    <col min="11506" max="11506" width="16" customWidth="1"/>
    <col min="11507" max="11507" width="13" customWidth="1"/>
    <col min="11508" max="11508" width="14.7109375" customWidth="1"/>
    <col min="11509" max="11509" width="0" hidden="1" customWidth="1"/>
    <col min="11510" max="11510" width="9" customWidth="1"/>
    <col min="11512" max="11512" width="16.140625" customWidth="1"/>
    <col min="11759" max="11759" width="3.5703125" customWidth="1"/>
    <col min="11760" max="11760" width="23.85546875" customWidth="1"/>
    <col min="11761" max="11761" width="20.5703125" customWidth="1"/>
    <col min="11762" max="11762" width="16" customWidth="1"/>
    <col min="11763" max="11763" width="13" customWidth="1"/>
    <col min="11764" max="11764" width="14.7109375" customWidth="1"/>
    <col min="11765" max="11765" width="0" hidden="1" customWidth="1"/>
    <col min="11766" max="11766" width="9" customWidth="1"/>
    <col min="11768" max="11768" width="16.140625" customWidth="1"/>
    <col min="12015" max="12015" width="3.5703125" customWidth="1"/>
    <col min="12016" max="12016" width="23.85546875" customWidth="1"/>
    <col min="12017" max="12017" width="20.5703125" customWidth="1"/>
    <col min="12018" max="12018" width="16" customWidth="1"/>
    <col min="12019" max="12019" width="13" customWidth="1"/>
    <col min="12020" max="12020" width="14.7109375" customWidth="1"/>
    <col min="12021" max="12021" width="0" hidden="1" customWidth="1"/>
    <col min="12022" max="12022" width="9" customWidth="1"/>
    <col min="12024" max="12024" width="16.140625" customWidth="1"/>
    <col min="12271" max="12271" width="3.5703125" customWidth="1"/>
    <col min="12272" max="12272" width="23.85546875" customWidth="1"/>
    <col min="12273" max="12273" width="20.5703125" customWidth="1"/>
    <col min="12274" max="12274" width="16" customWidth="1"/>
    <col min="12275" max="12275" width="13" customWidth="1"/>
    <col min="12276" max="12276" width="14.7109375" customWidth="1"/>
    <col min="12277" max="12277" width="0" hidden="1" customWidth="1"/>
    <col min="12278" max="12278" width="9" customWidth="1"/>
    <col min="12280" max="12280" width="16.140625" customWidth="1"/>
    <col min="12527" max="12527" width="3.5703125" customWidth="1"/>
    <col min="12528" max="12528" width="23.85546875" customWidth="1"/>
    <col min="12529" max="12529" width="20.5703125" customWidth="1"/>
    <col min="12530" max="12530" width="16" customWidth="1"/>
    <col min="12531" max="12531" width="13" customWidth="1"/>
    <col min="12532" max="12532" width="14.7109375" customWidth="1"/>
    <col min="12533" max="12533" width="0" hidden="1" customWidth="1"/>
    <col min="12534" max="12534" width="9" customWidth="1"/>
    <col min="12536" max="12536" width="16.140625" customWidth="1"/>
    <col min="12783" max="12783" width="3.5703125" customWidth="1"/>
    <col min="12784" max="12784" width="23.85546875" customWidth="1"/>
    <col min="12785" max="12785" width="20.5703125" customWidth="1"/>
    <col min="12786" max="12786" width="16" customWidth="1"/>
    <col min="12787" max="12787" width="13" customWidth="1"/>
    <col min="12788" max="12788" width="14.7109375" customWidth="1"/>
    <col min="12789" max="12789" width="0" hidden="1" customWidth="1"/>
    <col min="12790" max="12790" width="9" customWidth="1"/>
    <col min="12792" max="12792" width="16.140625" customWidth="1"/>
    <col min="13039" max="13039" width="3.5703125" customWidth="1"/>
    <col min="13040" max="13040" width="23.85546875" customWidth="1"/>
    <col min="13041" max="13041" width="20.5703125" customWidth="1"/>
    <col min="13042" max="13042" width="16" customWidth="1"/>
    <col min="13043" max="13043" width="13" customWidth="1"/>
    <col min="13044" max="13044" width="14.7109375" customWidth="1"/>
    <col min="13045" max="13045" width="0" hidden="1" customWidth="1"/>
    <col min="13046" max="13046" width="9" customWidth="1"/>
    <col min="13048" max="13048" width="16.140625" customWidth="1"/>
    <col min="13295" max="13295" width="3.5703125" customWidth="1"/>
    <col min="13296" max="13296" width="23.85546875" customWidth="1"/>
    <col min="13297" max="13297" width="20.5703125" customWidth="1"/>
    <col min="13298" max="13298" width="16" customWidth="1"/>
    <col min="13299" max="13299" width="13" customWidth="1"/>
    <col min="13300" max="13300" width="14.7109375" customWidth="1"/>
    <col min="13301" max="13301" width="0" hidden="1" customWidth="1"/>
    <col min="13302" max="13302" width="9" customWidth="1"/>
    <col min="13304" max="13304" width="16.140625" customWidth="1"/>
    <col min="13551" max="13551" width="3.5703125" customWidth="1"/>
    <col min="13552" max="13552" width="23.85546875" customWidth="1"/>
    <col min="13553" max="13553" width="20.5703125" customWidth="1"/>
    <col min="13554" max="13554" width="16" customWidth="1"/>
    <col min="13555" max="13555" width="13" customWidth="1"/>
    <col min="13556" max="13556" width="14.7109375" customWidth="1"/>
    <col min="13557" max="13557" width="0" hidden="1" customWidth="1"/>
    <col min="13558" max="13558" width="9" customWidth="1"/>
    <col min="13560" max="13560" width="16.140625" customWidth="1"/>
    <col min="13807" max="13807" width="3.5703125" customWidth="1"/>
    <col min="13808" max="13808" width="23.85546875" customWidth="1"/>
    <col min="13809" max="13809" width="20.5703125" customWidth="1"/>
    <col min="13810" max="13810" width="16" customWidth="1"/>
    <col min="13811" max="13811" width="13" customWidth="1"/>
    <col min="13812" max="13812" width="14.7109375" customWidth="1"/>
    <col min="13813" max="13813" width="0" hidden="1" customWidth="1"/>
    <col min="13814" max="13814" width="9" customWidth="1"/>
    <col min="13816" max="13816" width="16.140625" customWidth="1"/>
    <col min="14063" max="14063" width="3.5703125" customWidth="1"/>
    <col min="14064" max="14064" width="23.85546875" customWidth="1"/>
    <col min="14065" max="14065" width="20.5703125" customWidth="1"/>
    <col min="14066" max="14066" width="16" customWidth="1"/>
    <col min="14067" max="14067" width="13" customWidth="1"/>
    <col min="14068" max="14068" width="14.7109375" customWidth="1"/>
    <col min="14069" max="14069" width="0" hidden="1" customWidth="1"/>
    <col min="14070" max="14070" width="9" customWidth="1"/>
    <col min="14072" max="14072" width="16.140625" customWidth="1"/>
    <col min="14319" max="14319" width="3.5703125" customWidth="1"/>
    <col min="14320" max="14320" width="23.85546875" customWidth="1"/>
    <col min="14321" max="14321" width="20.5703125" customWidth="1"/>
    <col min="14322" max="14322" width="16" customWidth="1"/>
    <col min="14323" max="14323" width="13" customWidth="1"/>
    <col min="14324" max="14324" width="14.7109375" customWidth="1"/>
    <col min="14325" max="14325" width="0" hidden="1" customWidth="1"/>
    <col min="14326" max="14326" width="9" customWidth="1"/>
    <col min="14328" max="14328" width="16.140625" customWidth="1"/>
    <col min="14575" max="14575" width="3.5703125" customWidth="1"/>
    <col min="14576" max="14576" width="23.85546875" customWidth="1"/>
    <col min="14577" max="14577" width="20.5703125" customWidth="1"/>
    <col min="14578" max="14578" width="16" customWidth="1"/>
    <col min="14579" max="14579" width="13" customWidth="1"/>
    <col min="14580" max="14580" width="14.7109375" customWidth="1"/>
    <col min="14581" max="14581" width="0" hidden="1" customWidth="1"/>
    <col min="14582" max="14582" width="9" customWidth="1"/>
    <col min="14584" max="14584" width="16.140625" customWidth="1"/>
    <col min="14831" max="14831" width="3.5703125" customWidth="1"/>
    <col min="14832" max="14832" width="23.85546875" customWidth="1"/>
    <col min="14833" max="14833" width="20.5703125" customWidth="1"/>
    <col min="14834" max="14834" width="16" customWidth="1"/>
    <col min="14835" max="14835" width="13" customWidth="1"/>
    <col min="14836" max="14836" width="14.7109375" customWidth="1"/>
    <col min="14837" max="14837" width="0" hidden="1" customWidth="1"/>
    <col min="14838" max="14838" width="9" customWidth="1"/>
    <col min="14840" max="14840" width="16.140625" customWidth="1"/>
    <col min="15087" max="15087" width="3.5703125" customWidth="1"/>
    <col min="15088" max="15088" width="23.85546875" customWidth="1"/>
    <col min="15089" max="15089" width="20.5703125" customWidth="1"/>
    <col min="15090" max="15090" width="16" customWidth="1"/>
    <col min="15091" max="15091" width="13" customWidth="1"/>
    <col min="15092" max="15092" width="14.7109375" customWidth="1"/>
    <col min="15093" max="15093" width="0" hidden="1" customWidth="1"/>
    <col min="15094" max="15094" width="9" customWidth="1"/>
    <col min="15096" max="15096" width="16.140625" customWidth="1"/>
    <col min="15343" max="15343" width="3.5703125" customWidth="1"/>
    <col min="15344" max="15344" width="23.85546875" customWidth="1"/>
    <col min="15345" max="15345" width="20.5703125" customWidth="1"/>
    <col min="15346" max="15346" width="16" customWidth="1"/>
    <col min="15347" max="15347" width="13" customWidth="1"/>
    <col min="15348" max="15348" width="14.7109375" customWidth="1"/>
    <col min="15349" max="15349" width="0" hidden="1" customWidth="1"/>
    <col min="15350" max="15350" width="9" customWidth="1"/>
    <col min="15352" max="15352" width="16.140625" customWidth="1"/>
    <col min="15599" max="15599" width="3.5703125" customWidth="1"/>
    <col min="15600" max="15600" width="23.85546875" customWidth="1"/>
    <col min="15601" max="15601" width="20.5703125" customWidth="1"/>
    <col min="15602" max="15602" width="16" customWidth="1"/>
    <col min="15603" max="15603" width="13" customWidth="1"/>
    <col min="15604" max="15604" width="14.7109375" customWidth="1"/>
    <col min="15605" max="15605" width="0" hidden="1" customWidth="1"/>
    <col min="15606" max="15606" width="9" customWidth="1"/>
    <col min="15608" max="15608" width="16.140625" customWidth="1"/>
    <col min="15855" max="15855" width="3.5703125" customWidth="1"/>
    <col min="15856" max="15856" width="23.85546875" customWidth="1"/>
    <col min="15857" max="15857" width="20.5703125" customWidth="1"/>
    <col min="15858" max="15858" width="16" customWidth="1"/>
    <col min="15859" max="15859" width="13" customWidth="1"/>
    <col min="15860" max="15860" width="14.7109375" customWidth="1"/>
    <col min="15861" max="15861" width="0" hidden="1" customWidth="1"/>
    <col min="15862" max="15862" width="9" customWidth="1"/>
    <col min="15864" max="15864" width="16.140625" customWidth="1"/>
    <col min="16111" max="16111" width="3.5703125" customWidth="1"/>
    <col min="16112" max="16112" width="23.85546875" customWidth="1"/>
    <col min="16113" max="16113" width="20.5703125" customWidth="1"/>
    <col min="16114" max="16114" width="16" customWidth="1"/>
    <col min="16115" max="16115" width="13" customWidth="1"/>
    <col min="16116" max="16116" width="14.7109375" customWidth="1"/>
    <col min="16117" max="16117" width="0" hidden="1" customWidth="1"/>
    <col min="16118" max="16118" width="9" customWidth="1"/>
    <col min="16120" max="16120" width="16.140625" customWidth="1"/>
  </cols>
  <sheetData>
    <row r="1" spans="1:31" ht="17.25" customHeight="1" x14ac:dyDescent="0.25">
      <c r="B1" s="57" t="s">
        <v>99</v>
      </c>
      <c r="C1" s="21"/>
      <c r="D1" s="19"/>
      <c r="U1" s="62" t="s">
        <v>69</v>
      </c>
      <c r="V1" s="22"/>
    </row>
    <row r="2" spans="1:31" ht="16.5" customHeight="1" thickBot="1" x14ac:dyDescent="0.25">
      <c r="B2" s="56" t="s">
        <v>71</v>
      </c>
      <c r="C2" s="21"/>
      <c r="D2" s="19"/>
      <c r="U2" s="62" t="s">
        <v>62</v>
      </c>
      <c r="V2" s="23"/>
    </row>
    <row r="3" spans="1:31" ht="12.75" customHeight="1" thickTop="1" thickBot="1" x14ac:dyDescent="0.25">
      <c r="B3" s="13"/>
      <c r="C3" s="21"/>
      <c r="D3" s="19"/>
      <c r="U3" s="62" t="s">
        <v>63</v>
      </c>
      <c r="V3" s="64"/>
    </row>
    <row r="4" spans="1:31" ht="12.75" customHeight="1" thickTop="1" x14ac:dyDescent="0.2">
      <c r="B4" s="114" t="s">
        <v>83</v>
      </c>
      <c r="C4" s="21"/>
      <c r="D4" s="21"/>
      <c r="U4" s="63" t="s">
        <v>39</v>
      </c>
      <c r="V4" s="38"/>
    </row>
    <row r="5" spans="1:31" ht="9.75" customHeight="1" x14ac:dyDescent="0.2">
      <c r="B5" s="1"/>
      <c r="C5" s="34"/>
    </row>
    <row r="6" spans="1:31" ht="24" customHeight="1" thickBot="1" x14ac:dyDescent="0.3">
      <c r="B6" s="144" t="s">
        <v>84</v>
      </c>
      <c r="C6" s="34"/>
    </row>
    <row r="7" spans="1:31" s="10" customFormat="1" ht="13.5" customHeight="1" x14ac:dyDescent="0.2">
      <c r="B7" s="59"/>
      <c r="C7" s="121" t="s">
        <v>61</v>
      </c>
      <c r="D7" s="122"/>
      <c r="E7" s="122"/>
      <c r="F7" s="122"/>
      <c r="G7" s="123"/>
      <c r="H7" s="145"/>
      <c r="I7" s="145"/>
      <c r="J7" s="146"/>
      <c r="K7" s="145"/>
      <c r="L7" s="145"/>
      <c r="M7" s="146"/>
      <c r="N7" s="145"/>
      <c r="O7" s="145" t="s">
        <v>60</v>
      </c>
      <c r="P7" s="146"/>
      <c r="Q7" s="145"/>
      <c r="R7" s="145"/>
      <c r="S7" s="146"/>
      <c r="T7" s="145"/>
      <c r="U7" s="145"/>
      <c r="V7" s="146"/>
    </row>
    <row r="8" spans="1:31" s="10" customFormat="1" ht="15" customHeight="1" x14ac:dyDescent="0.25">
      <c r="B8" s="58"/>
      <c r="C8" s="66" t="s">
        <v>33</v>
      </c>
      <c r="D8" s="65" t="s">
        <v>1</v>
      </c>
      <c r="E8" s="65" t="s">
        <v>33</v>
      </c>
      <c r="F8" s="65" t="s">
        <v>0</v>
      </c>
      <c r="G8" s="67">
        <v>2025</v>
      </c>
      <c r="H8" s="68" t="s">
        <v>52</v>
      </c>
      <c r="I8" s="68" t="s">
        <v>0</v>
      </c>
      <c r="J8" s="68">
        <v>2026</v>
      </c>
      <c r="K8" s="68" t="s">
        <v>29</v>
      </c>
      <c r="L8" s="68" t="s">
        <v>0</v>
      </c>
      <c r="M8" s="68">
        <v>2027</v>
      </c>
      <c r="N8" s="68" t="s">
        <v>53</v>
      </c>
      <c r="O8" s="68" t="s">
        <v>0</v>
      </c>
      <c r="P8" s="68">
        <v>2028</v>
      </c>
      <c r="Q8" s="68" t="s">
        <v>64</v>
      </c>
      <c r="R8" s="68" t="s">
        <v>0</v>
      </c>
      <c r="S8" s="68">
        <v>2029</v>
      </c>
      <c r="T8" s="68" t="s">
        <v>72</v>
      </c>
      <c r="U8" s="68" t="s">
        <v>0</v>
      </c>
      <c r="V8" s="97">
        <v>2030</v>
      </c>
    </row>
    <row r="9" spans="1:31" ht="17.25" customHeight="1" thickBot="1" x14ac:dyDescent="0.3">
      <c r="B9" s="55" t="s">
        <v>85</v>
      </c>
      <c r="C9" s="44" t="s">
        <v>31</v>
      </c>
      <c r="D9" s="45" t="s">
        <v>38</v>
      </c>
      <c r="E9" s="45" t="s">
        <v>54</v>
      </c>
      <c r="F9" s="45" t="s">
        <v>32</v>
      </c>
      <c r="G9" s="24" t="s">
        <v>34</v>
      </c>
      <c r="H9" s="98" t="s">
        <v>57</v>
      </c>
      <c r="I9" s="98" t="s">
        <v>32</v>
      </c>
      <c r="J9" s="99" t="s">
        <v>34</v>
      </c>
      <c r="K9" s="98" t="s">
        <v>57</v>
      </c>
      <c r="L9" s="98" t="s">
        <v>32</v>
      </c>
      <c r="M9" s="99" t="s">
        <v>34</v>
      </c>
      <c r="N9" s="98" t="s">
        <v>57</v>
      </c>
      <c r="O9" s="98" t="s">
        <v>32</v>
      </c>
      <c r="P9" s="99" t="s">
        <v>34</v>
      </c>
      <c r="Q9" s="98" t="s">
        <v>57</v>
      </c>
      <c r="R9" s="98" t="s">
        <v>32</v>
      </c>
      <c r="S9" s="99" t="s">
        <v>34</v>
      </c>
      <c r="T9" s="98" t="s">
        <v>57</v>
      </c>
      <c r="U9" s="98" t="s">
        <v>32</v>
      </c>
      <c r="V9" s="100" t="s">
        <v>34</v>
      </c>
    </row>
    <row r="10" spans="1:31" ht="12.75" customHeight="1" x14ac:dyDescent="0.2">
      <c r="B10" s="49" t="s">
        <v>30</v>
      </c>
      <c r="C10" s="88">
        <v>590</v>
      </c>
      <c r="D10" s="60">
        <f>MROUND((C10/25)/6,0.5)</f>
        <v>4</v>
      </c>
      <c r="E10" s="47">
        <v>536</v>
      </c>
      <c r="F10" s="48">
        <f>ROUND(E10/C10,2)</f>
        <v>0.91</v>
      </c>
      <c r="G10" s="89">
        <f>ROUND((E10/25)/6,1)</f>
        <v>3.6</v>
      </c>
      <c r="H10" s="101">
        <v>529</v>
      </c>
      <c r="I10" s="102">
        <f>ROUND(H10/C10,2)</f>
        <v>0.9</v>
      </c>
      <c r="J10" s="103">
        <f>ROUND((H10/25)/6,1)</f>
        <v>3.5</v>
      </c>
      <c r="K10" s="104">
        <v>514</v>
      </c>
      <c r="L10" s="102">
        <f>ROUND(K10/C10,2)</f>
        <v>0.87</v>
      </c>
      <c r="M10" s="103">
        <f>ROUND((K10/25)/6,1)</f>
        <v>3.4</v>
      </c>
      <c r="N10" s="105">
        <v>520</v>
      </c>
      <c r="O10" s="102">
        <f>ROUND(N10/C10,2)</f>
        <v>0.88</v>
      </c>
      <c r="P10" s="103">
        <f>ROUND((N10/25)/6,1)</f>
        <v>3.5</v>
      </c>
      <c r="Q10" s="104">
        <v>525</v>
      </c>
      <c r="R10" s="102">
        <f>ROUND(Q10/C10,2)</f>
        <v>0.89</v>
      </c>
      <c r="S10" s="103">
        <f>ROUND((Q10/25)/6,1)</f>
        <v>3.5</v>
      </c>
      <c r="T10" s="104">
        <v>526</v>
      </c>
      <c r="U10" s="102">
        <f>ROUND(T10/C10,2)</f>
        <v>0.89</v>
      </c>
      <c r="V10" s="110">
        <f>ROUND((T10/25)/6,1)</f>
        <v>3.5</v>
      </c>
    </row>
    <row r="11" spans="1:31" ht="12.75" customHeight="1" x14ac:dyDescent="0.2">
      <c r="B11" s="49" t="s">
        <v>3</v>
      </c>
      <c r="C11" s="88">
        <v>492</v>
      </c>
      <c r="D11" s="60">
        <f>MROUND((C11/25)/6,0.5)</f>
        <v>3.5</v>
      </c>
      <c r="E11" s="47">
        <v>312</v>
      </c>
      <c r="F11" s="48">
        <f>ROUND(E11/C11,2)</f>
        <v>0.63</v>
      </c>
      <c r="G11" s="89">
        <f>ROUND((E11/25)/6,1)</f>
        <v>2.1</v>
      </c>
      <c r="H11" s="106">
        <v>299</v>
      </c>
      <c r="I11" s="70">
        <f>ROUND(H11/C11,2)</f>
        <v>0.61</v>
      </c>
      <c r="J11" s="71">
        <f>ROUND((H11/25)/6,1)</f>
        <v>2</v>
      </c>
      <c r="K11" s="72">
        <v>293</v>
      </c>
      <c r="L11" s="70">
        <f>ROUND(K11/C11,2)</f>
        <v>0.6</v>
      </c>
      <c r="M11" s="71">
        <f>ROUND((K11/25)/6,1)</f>
        <v>2</v>
      </c>
      <c r="N11" s="69">
        <v>288</v>
      </c>
      <c r="O11" s="70">
        <f>ROUND(N11/C11,2)</f>
        <v>0.59</v>
      </c>
      <c r="P11" s="71">
        <f>ROUND((N11/25)/6,1)</f>
        <v>1.9</v>
      </c>
      <c r="Q11" s="72">
        <v>310</v>
      </c>
      <c r="R11" s="70">
        <f>ROUND(Q11/C11,2)</f>
        <v>0.63</v>
      </c>
      <c r="S11" s="71">
        <f>ROUND((Q11/25)/6,1)</f>
        <v>2.1</v>
      </c>
      <c r="T11" s="72">
        <v>320</v>
      </c>
      <c r="U11" s="70">
        <f>ROUND(T11/C11,2)</f>
        <v>0.65</v>
      </c>
      <c r="V11" s="111">
        <f>ROUND((T11/25)/6,1)</f>
        <v>2.1</v>
      </c>
    </row>
    <row r="12" spans="1:31" ht="12.75" customHeight="1" x14ac:dyDescent="0.2">
      <c r="B12" s="50" t="s">
        <v>50</v>
      </c>
      <c r="C12" s="88">
        <v>590</v>
      </c>
      <c r="D12" s="60">
        <f>MROUND((C12/25)/6,0.5)</f>
        <v>4</v>
      </c>
      <c r="E12" s="47">
        <v>313</v>
      </c>
      <c r="F12" s="48">
        <f>ROUND(E12/C12,2)</f>
        <v>0.53</v>
      </c>
      <c r="G12" s="89">
        <f>ROUND((E12/25)/6,1)</f>
        <v>2.1</v>
      </c>
      <c r="H12" s="106">
        <v>322</v>
      </c>
      <c r="I12" s="70">
        <f>ROUND(H12/C12,2)</f>
        <v>0.55000000000000004</v>
      </c>
      <c r="J12" s="71">
        <f>ROUND((H12/25)/6,1)</f>
        <v>2.1</v>
      </c>
      <c r="K12" s="72">
        <v>322</v>
      </c>
      <c r="L12" s="70">
        <f>ROUND(K12/C12,2)</f>
        <v>0.55000000000000004</v>
      </c>
      <c r="M12" s="71">
        <f>ROUND((K12/25)/6,1)</f>
        <v>2.1</v>
      </c>
      <c r="N12" s="69">
        <v>325</v>
      </c>
      <c r="O12" s="70">
        <f>ROUND(N12/C12,2)</f>
        <v>0.55000000000000004</v>
      </c>
      <c r="P12" s="71">
        <f>ROUND((N12/25)/6,1)</f>
        <v>2.2000000000000002</v>
      </c>
      <c r="Q12" s="72">
        <v>321</v>
      </c>
      <c r="R12" s="70">
        <f>ROUND(Q12/C12,2)</f>
        <v>0.54</v>
      </c>
      <c r="S12" s="71">
        <f>ROUND((Q12/25)/6,1)</f>
        <v>2.1</v>
      </c>
      <c r="T12" s="72">
        <v>322</v>
      </c>
      <c r="U12" s="70">
        <f>ROUND(T12/C12,2)</f>
        <v>0.55000000000000004</v>
      </c>
      <c r="V12" s="111">
        <f>ROUND((T12/25)/6,1)</f>
        <v>2.1</v>
      </c>
    </row>
    <row r="13" spans="1:31" ht="12.75" customHeight="1" x14ac:dyDescent="0.2">
      <c r="A13" s="5"/>
      <c r="B13" s="52" t="s">
        <v>26</v>
      </c>
      <c r="C13" s="88">
        <v>369</v>
      </c>
      <c r="D13" s="60">
        <f>MROUND((C13/25)/6,0.5)</f>
        <v>2.5</v>
      </c>
      <c r="E13" s="47">
        <v>193</v>
      </c>
      <c r="F13" s="48">
        <f>ROUND(E13/C13,2)</f>
        <v>0.52</v>
      </c>
      <c r="G13" s="89">
        <f>ROUND((E13/25)/6,1)</f>
        <v>1.3</v>
      </c>
      <c r="H13" s="107">
        <v>175</v>
      </c>
      <c r="I13" s="70">
        <f>ROUND(H13/C13,2)</f>
        <v>0.47</v>
      </c>
      <c r="J13" s="71">
        <f>ROUND((H13/25)/6,1)</f>
        <v>1.2</v>
      </c>
      <c r="K13" s="72">
        <v>172</v>
      </c>
      <c r="L13" s="70">
        <f>ROUND(K13/C13,2)</f>
        <v>0.47</v>
      </c>
      <c r="M13" s="71">
        <f>ROUND((K13/25)/6,1)</f>
        <v>1.1000000000000001</v>
      </c>
      <c r="N13" s="73">
        <v>163</v>
      </c>
      <c r="O13" s="70">
        <f>ROUND(N13/C13,2)</f>
        <v>0.44</v>
      </c>
      <c r="P13" s="71">
        <f>ROUND((N13/25)/6,1)</f>
        <v>1.1000000000000001</v>
      </c>
      <c r="Q13" s="72">
        <v>167</v>
      </c>
      <c r="R13" s="70">
        <f>ROUND(Q13/C13,2)</f>
        <v>0.45</v>
      </c>
      <c r="S13" s="71">
        <f>ROUND((Q13/25)/6,1)</f>
        <v>1.1000000000000001</v>
      </c>
      <c r="T13" s="72">
        <v>167</v>
      </c>
      <c r="U13" s="70">
        <f>ROUND(T13/C13,2)</f>
        <v>0.45</v>
      </c>
      <c r="V13" s="111">
        <f>ROUND((T13/25)/6,1)</f>
        <v>1.1000000000000001</v>
      </c>
    </row>
    <row r="14" spans="1:31" ht="12.75" customHeight="1" x14ac:dyDescent="0.2">
      <c r="B14" s="50" t="s">
        <v>6</v>
      </c>
      <c r="C14" s="88">
        <v>369</v>
      </c>
      <c r="D14" s="60">
        <f>MROUND((C14/25)/6,0.5)</f>
        <v>2.5</v>
      </c>
      <c r="E14" s="47">
        <v>288</v>
      </c>
      <c r="F14" s="48">
        <f>ROUND(E14/C14,2)</f>
        <v>0.78</v>
      </c>
      <c r="G14" s="89">
        <f>ROUND((E14/25)/6,1)</f>
        <v>1.9</v>
      </c>
      <c r="H14" s="106">
        <v>277</v>
      </c>
      <c r="I14" s="70">
        <f>ROUND(H14/C14,2)</f>
        <v>0.75</v>
      </c>
      <c r="J14" s="71">
        <f>ROUND((H14/25)/6,1)</f>
        <v>1.8</v>
      </c>
      <c r="K14" s="72">
        <v>252</v>
      </c>
      <c r="L14" s="70">
        <f>ROUND(K14/C14,2)</f>
        <v>0.68</v>
      </c>
      <c r="M14" s="71">
        <f>ROUND((K14/25)/6,1)</f>
        <v>1.7</v>
      </c>
      <c r="N14" s="69">
        <v>226</v>
      </c>
      <c r="O14" s="70">
        <f>ROUND(N14/C14,2)</f>
        <v>0.61</v>
      </c>
      <c r="P14" s="71">
        <f>ROUND((N14/25)/6,1)</f>
        <v>1.5</v>
      </c>
      <c r="Q14" s="72">
        <v>223</v>
      </c>
      <c r="R14" s="70">
        <f>ROUND(Q14/C14,2)</f>
        <v>0.6</v>
      </c>
      <c r="S14" s="71">
        <f>ROUND((Q14/25)/6,1)</f>
        <v>1.5</v>
      </c>
      <c r="T14" s="72">
        <v>215</v>
      </c>
      <c r="U14" s="70">
        <f>ROUND(T14/C14,2)</f>
        <v>0.57999999999999996</v>
      </c>
      <c r="V14" s="111">
        <f>ROUND((T14/25)/6,1)</f>
        <v>1.4</v>
      </c>
      <c r="X14" s="5"/>
      <c r="Y14" s="5"/>
      <c r="Z14" s="5"/>
      <c r="AA14" s="5"/>
      <c r="AB14" s="5"/>
    </row>
    <row r="15" spans="1:31" ht="12.75" customHeight="1" x14ac:dyDescent="0.2">
      <c r="B15" s="50" t="s">
        <v>7</v>
      </c>
      <c r="C15" s="88">
        <v>615</v>
      </c>
      <c r="D15" s="60">
        <f>MROUND((C15/25)/6,0.5)</f>
        <v>4</v>
      </c>
      <c r="E15" s="47">
        <v>330</v>
      </c>
      <c r="F15" s="48">
        <f>ROUND(E15/C15,2)</f>
        <v>0.54</v>
      </c>
      <c r="G15" s="89">
        <f>ROUND((E15/25)/6,1)</f>
        <v>2.2000000000000002</v>
      </c>
      <c r="H15" s="106">
        <v>318</v>
      </c>
      <c r="I15" s="70">
        <f>ROUND(H15/C15,2)</f>
        <v>0.52</v>
      </c>
      <c r="J15" s="71">
        <f>ROUND((H15/25)/6,1)</f>
        <v>2.1</v>
      </c>
      <c r="K15" s="72">
        <v>304</v>
      </c>
      <c r="L15" s="70">
        <f>ROUND(K15/C15,2)</f>
        <v>0.49</v>
      </c>
      <c r="M15" s="71">
        <f>ROUND((K15/25)/6,1)</f>
        <v>2</v>
      </c>
      <c r="N15" s="69">
        <v>300</v>
      </c>
      <c r="O15" s="70">
        <f>ROUND(N15/C15,2)</f>
        <v>0.49</v>
      </c>
      <c r="P15" s="71">
        <f>ROUND((N15/25)/6,1)</f>
        <v>2</v>
      </c>
      <c r="Q15" s="72">
        <v>310</v>
      </c>
      <c r="R15" s="70">
        <f>ROUND(Q15/C15,2)</f>
        <v>0.5</v>
      </c>
      <c r="S15" s="71">
        <f>ROUND((Q15/25)/6,1)</f>
        <v>2.1</v>
      </c>
      <c r="T15" s="72">
        <v>327</v>
      </c>
      <c r="U15" s="70">
        <f>ROUND(T15/C15,2)</f>
        <v>0.53</v>
      </c>
      <c r="V15" s="111">
        <f>ROUND((T15/25)/6,1)</f>
        <v>2.2000000000000002</v>
      </c>
      <c r="AC15" s="5"/>
      <c r="AD15" s="5"/>
      <c r="AE15" s="5"/>
    </row>
    <row r="16" spans="1:31" s="5" customFormat="1" ht="12.75" customHeight="1" x14ac:dyDescent="0.2">
      <c r="A16"/>
      <c r="B16" s="50" t="s">
        <v>8</v>
      </c>
      <c r="C16" s="88">
        <v>418</v>
      </c>
      <c r="D16" s="60">
        <f>MROUND((C16/25)/6,0.5)</f>
        <v>3</v>
      </c>
      <c r="E16" s="47">
        <v>281</v>
      </c>
      <c r="F16" s="48">
        <f>ROUND(E16/C16,2)</f>
        <v>0.67</v>
      </c>
      <c r="G16" s="90">
        <f>ROUND((E16/25)/6,1)</f>
        <v>1.9</v>
      </c>
      <c r="H16" s="106">
        <v>278</v>
      </c>
      <c r="I16" s="70">
        <f>ROUND(H16/C16,2)</f>
        <v>0.67</v>
      </c>
      <c r="J16" s="71">
        <f>ROUND((H16/25)/6,1)</f>
        <v>1.9</v>
      </c>
      <c r="K16" s="72">
        <v>278</v>
      </c>
      <c r="L16" s="70">
        <f>ROUND(K16/C16,2)</f>
        <v>0.67</v>
      </c>
      <c r="M16" s="71">
        <f>ROUND((K16/25)/6,1)</f>
        <v>1.9</v>
      </c>
      <c r="N16" s="69">
        <v>272</v>
      </c>
      <c r="O16" s="70">
        <f>ROUND(N16/C16,2)</f>
        <v>0.65</v>
      </c>
      <c r="P16" s="71">
        <f>ROUND((N16/25)/6,1)</f>
        <v>1.8</v>
      </c>
      <c r="Q16" s="72">
        <v>277</v>
      </c>
      <c r="R16" s="70">
        <f>ROUND(Q16/C16,2)</f>
        <v>0.66</v>
      </c>
      <c r="S16" s="71">
        <f>ROUND((Q16/25)/6,1)</f>
        <v>1.8</v>
      </c>
      <c r="T16" s="72">
        <v>284</v>
      </c>
      <c r="U16" s="70">
        <f>ROUND(T16/C16,2)</f>
        <v>0.68</v>
      </c>
      <c r="V16" s="111">
        <f>ROUND((T16/25)/6,1)</f>
        <v>1.9</v>
      </c>
      <c r="X16"/>
      <c r="Y16"/>
      <c r="Z16"/>
      <c r="AA16"/>
      <c r="AB16"/>
      <c r="AC16"/>
      <c r="AD16"/>
      <c r="AE16"/>
    </row>
    <row r="17" spans="2:25" ht="12.75" customHeight="1" x14ac:dyDescent="0.2">
      <c r="B17" s="50" t="s">
        <v>9</v>
      </c>
      <c r="C17" s="88">
        <v>492</v>
      </c>
      <c r="D17" s="60">
        <f>MROUND((C17/25)/6,0.5)</f>
        <v>3.5</v>
      </c>
      <c r="E17" s="47">
        <v>265</v>
      </c>
      <c r="F17" s="48">
        <f>ROUND(E17/C17,2)</f>
        <v>0.54</v>
      </c>
      <c r="G17" s="90">
        <f>ROUND((E17/25)/6,1)</f>
        <v>1.8</v>
      </c>
      <c r="H17" s="106">
        <v>253</v>
      </c>
      <c r="I17" s="70">
        <f>ROUND(H17/C17,2)</f>
        <v>0.51</v>
      </c>
      <c r="J17" s="71">
        <f>ROUND((H17/25)/6,1)</f>
        <v>1.7</v>
      </c>
      <c r="K17" s="72">
        <v>246</v>
      </c>
      <c r="L17" s="70">
        <f>ROUND(K17/C17,2)</f>
        <v>0.5</v>
      </c>
      <c r="M17" s="71">
        <f>ROUND((K17/25)/6,1)</f>
        <v>1.6</v>
      </c>
      <c r="N17" s="69">
        <v>246</v>
      </c>
      <c r="O17" s="70">
        <f>ROUND(N17/C17,2)</f>
        <v>0.5</v>
      </c>
      <c r="P17" s="71">
        <f>ROUND((N17/25)/6,1)</f>
        <v>1.6</v>
      </c>
      <c r="Q17" s="72">
        <v>247</v>
      </c>
      <c r="R17" s="70">
        <f>ROUND(Q17/C17,2)</f>
        <v>0.5</v>
      </c>
      <c r="S17" s="71">
        <f>ROUND((Q17/25)/6,1)</f>
        <v>1.6</v>
      </c>
      <c r="T17" s="72">
        <v>255</v>
      </c>
      <c r="U17" s="70">
        <f>ROUND(T17/C17,2)</f>
        <v>0.52</v>
      </c>
      <c r="V17" s="111">
        <f>ROUND((T17/25)/6,1)</f>
        <v>1.7</v>
      </c>
    </row>
    <row r="18" spans="2:25" ht="12.75" customHeight="1" x14ac:dyDescent="0.2">
      <c r="B18" s="52" t="s">
        <v>12</v>
      </c>
      <c r="C18" s="88">
        <v>320</v>
      </c>
      <c r="D18" s="60">
        <f>MROUND((C18/25)/6,0.5)</f>
        <v>2</v>
      </c>
      <c r="E18" s="47">
        <v>151</v>
      </c>
      <c r="F18" s="48">
        <f>ROUND(E18/C18,2)</f>
        <v>0.47</v>
      </c>
      <c r="G18" s="90">
        <f>ROUND((E18/25)/6,1)</f>
        <v>1</v>
      </c>
      <c r="H18" s="107">
        <v>147</v>
      </c>
      <c r="I18" s="70">
        <f>ROUND(H18/C18,2)</f>
        <v>0.46</v>
      </c>
      <c r="J18" s="71">
        <f>ROUND((H18/25)/6,1)</f>
        <v>1</v>
      </c>
      <c r="K18" s="72">
        <v>154</v>
      </c>
      <c r="L18" s="70">
        <f>ROUND(K18/C18,2)</f>
        <v>0.48</v>
      </c>
      <c r="M18" s="71">
        <f>ROUND((K18/25)/6,1)</f>
        <v>1</v>
      </c>
      <c r="N18" s="69">
        <v>149</v>
      </c>
      <c r="O18" s="70">
        <f>ROUND(N18/C18,2)</f>
        <v>0.47</v>
      </c>
      <c r="P18" s="71">
        <f>ROUND((N18/25)/6,1)</f>
        <v>1</v>
      </c>
      <c r="Q18" s="72">
        <v>146</v>
      </c>
      <c r="R18" s="70">
        <f>ROUND(Q18/C18,2)</f>
        <v>0.46</v>
      </c>
      <c r="S18" s="71">
        <f>ROUND((Q18/25)/6,1)</f>
        <v>1</v>
      </c>
      <c r="T18" s="72">
        <v>157</v>
      </c>
      <c r="U18" s="70">
        <f>ROUND(T18/C18,2)</f>
        <v>0.49</v>
      </c>
      <c r="V18" s="111">
        <f>ROUND((T18/25)/6,1)</f>
        <v>1</v>
      </c>
    </row>
    <row r="19" spans="2:25" ht="12.75" customHeight="1" x14ac:dyDescent="0.2">
      <c r="B19" s="50" t="s">
        <v>13</v>
      </c>
      <c r="C19" s="88">
        <v>565</v>
      </c>
      <c r="D19" s="60">
        <f>MROUND((C19/25)/6,0.5)</f>
        <v>4</v>
      </c>
      <c r="E19" s="47">
        <v>434</v>
      </c>
      <c r="F19" s="48">
        <f>ROUND(E19/C19,2)</f>
        <v>0.77</v>
      </c>
      <c r="G19" s="89">
        <f>ROUND((E19/25)/6,1)</f>
        <v>2.9</v>
      </c>
      <c r="H19" s="107">
        <v>437</v>
      </c>
      <c r="I19" s="70">
        <f>ROUND(H19/C19,2)</f>
        <v>0.77</v>
      </c>
      <c r="J19" s="71">
        <f>ROUND((H19/25)/6,1)</f>
        <v>2.9</v>
      </c>
      <c r="K19" s="72">
        <v>444</v>
      </c>
      <c r="L19" s="70">
        <f>ROUND(K19/C19,2)</f>
        <v>0.79</v>
      </c>
      <c r="M19" s="71">
        <f>ROUND((K19/25)/6,1)</f>
        <v>3</v>
      </c>
      <c r="N19" s="69">
        <v>439</v>
      </c>
      <c r="O19" s="70">
        <f>ROUND(N19/C19,2)</f>
        <v>0.78</v>
      </c>
      <c r="P19" s="71">
        <f>ROUND((N19/25)/6,1)</f>
        <v>2.9</v>
      </c>
      <c r="Q19" s="72">
        <v>432</v>
      </c>
      <c r="R19" s="70">
        <f>ROUND(Q19/C19,2)</f>
        <v>0.76</v>
      </c>
      <c r="S19" s="71">
        <f>ROUND((Q19/25)/6,1)</f>
        <v>2.9</v>
      </c>
      <c r="T19" s="72">
        <v>438</v>
      </c>
      <c r="U19" s="70">
        <f>ROUND(T19/C19,2)</f>
        <v>0.78</v>
      </c>
      <c r="V19" s="111">
        <f>ROUND((T19/25)/6,1)</f>
        <v>2.9</v>
      </c>
    </row>
    <row r="20" spans="2:25" ht="12.75" customHeight="1" x14ac:dyDescent="0.2">
      <c r="B20" s="50" t="s">
        <v>86</v>
      </c>
      <c r="C20" s="88">
        <v>492</v>
      </c>
      <c r="D20" s="60">
        <f>MROUND((C20/25)/6,0.5)</f>
        <v>3.5</v>
      </c>
      <c r="E20" s="47">
        <v>225</v>
      </c>
      <c r="F20" s="48">
        <f>ROUND(E20/C20,2)</f>
        <v>0.46</v>
      </c>
      <c r="G20" s="90">
        <f>ROUND((E20/25)/6,1)</f>
        <v>1.5</v>
      </c>
      <c r="H20" s="106">
        <v>216</v>
      </c>
      <c r="I20" s="70">
        <f>ROUND(H20/C20,2)</f>
        <v>0.44</v>
      </c>
      <c r="J20" s="71">
        <f>ROUND((H20/25)/6,1)</f>
        <v>1.4</v>
      </c>
      <c r="K20" s="72">
        <v>209</v>
      </c>
      <c r="L20" s="70">
        <f>ROUND(K20/C20,2)</f>
        <v>0.42</v>
      </c>
      <c r="M20" s="71">
        <f>ROUND((K20/25)/6,1)</f>
        <v>1.4</v>
      </c>
      <c r="N20" s="69">
        <v>214</v>
      </c>
      <c r="O20" s="70">
        <f>ROUND(N20/C20,2)</f>
        <v>0.43</v>
      </c>
      <c r="P20" s="71">
        <f>ROUND((N20/25)/6,1)</f>
        <v>1.4</v>
      </c>
      <c r="Q20" s="72">
        <v>203</v>
      </c>
      <c r="R20" s="70">
        <f>ROUND(Q20/C20,2)</f>
        <v>0.41</v>
      </c>
      <c r="S20" s="71">
        <f>ROUND((Q20/25)/6,1)</f>
        <v>1.4</v>
      </c>
      <c r="T20" s="72">
        <v>210</v>
      </c>
      <c r="U20" s="70">
        <f>ROUND(T20/C20,2)</f>
        <v>0.43</v>
      </c>
      <c r="V20" s="111">
        <f>ROUND((T20/25)/6,1)</f>
        <v>1.4</v>
      </c>
    </row>
    <row r="21" spans="2:25" ht="12.75" customHeight="1" x14ac:dyDescent="0.2">
      <c r="B21" s="50" t="s">
        <v>20</v>
      </c>
      <c r="C21" s="88">
        <v>418</v>
      </c>
      <c r="D21" s="60">
        <f>MROUND((C21/25)/6,0.5)</f>
        <v>3</v>
      </c>
      <c r="E21" s="47">
        <v>224</v>
      </c>
      <c r="F21" s="48">
        <f>ROUND(E21/C21,2)</f>
        <v>0.54</v>
      </c>
      <c r="G21" s="90">
        <f>ROUND((E21/25)/6,1)</f>
        <v>1.5</v>
      </c>
      <c r="H21" s="106">
        <v>217</v>
      </c>
      <c r="I21" s="70">
        <f>ROUND(H21/C21,2)</f>
        <v>0.52</v>
      </c>
      <c r="J21" s="71">
        <f>ROUND((H21/25)/6,1)</f>
        <v>1.4</v>
      </c>
      <c r="K21" s="72">
        <v>203</v>
      </c>
      <c r="L21" s="70">
        <f>ROUND(K21/C21,2)</f>
        <v>0.49</v>
      </c>
      <c r="M21" s="71">
        <f>ROUND((K21/25)/6,1)</f>
        <v>1.4</v>
      </c>
      <c r="N21" s="69">
        <v>203</v>
      </c>
      <c r="O21" s="70">
        <f>ROUND(N21/C21,2)</f>
        <v>0.49</v>
      </c>
      <c r="P21" s="71">
        <f>ROUND((N21/25)/6,1)</f>
        <v>1.4</v>
      </c>
      <c r="Q21" s="72">
        <v>202</v>
      </c>
      <c r="R21" s="70">
        <f>ROUND(Q21/C21,2)</f>
        <v>0.48</v>
      </c>
      <c r="S21" s="71">
        <f>ROUND((Q21/25)/6,1)</f>
        <v>1.3</v>
      </c>
      <c r="T21" s="72">
        <v>201</v>
      </c>
      <c r="U21" s="70">
        <f>ROUND(T21/C21,2)</f>
        <v>0.48</v>
      </c>
      <c r="V21" s="111">
        <f>ROUND((T21/25)/6,1)</f>
        <v>1.3</v>
      </c>
    </row>
    <row r="22" spans="2:25" ht="12.75" customHeight="1" x14ac:dyDescent="0.2">
      <c r="B22" s="50" t="s">
        <v>24</v>
      </c>
      <c r="C22" s="88">
        <v>590</v>
      </c>
      <c r="D22" s="60">
        <f>MROUND((C22/25)/6,0.5)</f>
        <v>4</v>
      </c>
      <c r="E22" s="47">
        <v>368</v>
      </c>
      <c r="F22" s="48">
        <f>ROUND(E22/C22,2)</f>
        <v>0.62</v>
      </c>
      <c r="G22" s="89">
        <f>ROUND((E22/25)/6,1)</f>
        <v>2.5</v>
      </c>
      <c r="H22" s="107">
        <v>359</v>
      </c>
      <c r="I22" s="70">
        <f>ROUND(H22/C22,2)</f>
        <v>0.61</v>
      </c>
      <c r="J22" s="71">
        <f>ROUND((H22/25)/6,1)</f>
        <v>2.4</v>
      </c>
      <c r="K22" s="72">
        <v>348</v>
      </c>
      <c r="L22" s="70">
        <f>ROUND(K22/C22,2)</f>
        <v>0.59</v>
      </c>
      <c r="M22" s="71">
        <f>ROUND((K22/25)/6,1)</f>
        <v>2.2999999999999998</v>
      </c>
      <c r="N22" s="73">
        <v>336</v>
      </c>
      <c r="O22" s="70">
        <f>ROUND(N22/C22,2)</f>
        <v>0.56999999999999995</v>
      </c>
      <c r="P22" s="71">
        <f>ROUND((N22/25)/6,1)</f>
        <v>2.2000000000000002</v>
      </c>
      <c r="Q22" s="72">
        <v>338</v>
      </c>
      <c r="R22" s="70">
        <f>ROUND(Q22/C22,2)</f>
        <v>0.56999999999999995</v>
      </c>
      <c r="S22" s="71">
        <f>ROUND((Q22/25)/6,1)</f>
        <v>2.2999999999999998</v>
      </c>
      <c r="T22" s="72">
        <v>345</v>
      </c>
      <c r="U22" s="70">
        <f>ROUND(T22/C22,2)</f>
        <v>0.57999999999999996</v>
      </c>
      <c r="V22" s="111">
        <f>ROUND((T22/25)/6,1)</f>
        <v>2.2999999999999998</v>
      </c>
    </row>
    <row r="23" spans="2:25" ht="12.75" customHeight="1" thickBot="1" x14ac:dyDescent="0.25">
      <c r="B23" s="49" t="s">
        <v>25</v>
      </c>
      <c r="C23" s="92">
        <v>442</v>
      </c>
      <c r="D23" s="93">
        <f>MROUND((C23/25)/6,0.5)</f>
        <v>3</v>
      </c>
      <c r="E23" s="94">
        <v>257</v>
      </c>
      <c r="F23" s="95">
        <f>ROUND(E23/C23,2)</f>
        <v>0.57999999999999996</v>
      </c>
      <c r="G23" s="96">
        <f>ROUND((E23/25)/6,1)</f>
        <v>1.7</v>
      </c>
      <c r="H23" s="132">
        <v>258</v>
      </c>
      <c r="I23" s="133">
        <f>ROUND(H23/C23,2)</f>
        <v>0.57999999999999996</v>
      </c>
      <c r="J23" s="134">
        <f>ROUND((H23/25)/6,1)</f>
        <v>1.7</v>
      </c>
      <c r="K23" s="135">
        <v>256</v>
      </c>
      <c r="L23" s="133">
        <f>ROUND(K23/C23,2)</f>
        <v>0.57999999999999996</v>
      </c>
      <c r="M23" s="134">
        <f>ROUND((K23/25)/6,1)</f>
        <v>1.7</v>
      </c>
      <c r="N23" s="136">
        <v>247</v>
      </c>
      <c r="O23" s="133">
        <f>ROUND(N23/C23,2)</f>
        <v>0.56000000000000005</v>
      </c>
      <c r="P23" s="134">
        <f>ROUND((N23/25)/6,1)</f>
        <v>1.6</v>
      </c>
      <c r="Q23" s="135">
        <v>236</v>
      </c>
      <c r="R23" s="133">
        <f>ROUND(Q23/C23,2)</f>
        <v>0.53</v>
      </c>
      <c r="S23" s="134">
        <f>ROUND((Q23/25)/6,1)</f>
        <v>1.6</v>
      </c>
      <c r="T23" s="135">
        <v>232</v>
      </c>
      <c r="U23" s="133">
        <f>ROUND(T23/C23,2)</f>
        <v>0.52</v>
      </c>
      <c r="V23" s="137">
        <f>ROUND((T23/25)/6,1)</f>
        <v>1.5</v>
      </c>
    </row>
    <row r="24" spans="2:25" ht="12.75" customHeight="1" x14ac:dyDescent="0.2">
      <c r="B24" s="147" t="s">
        <v>87</v>
      </c>
      <c r="C24" s="148">
        <f>SUM(C10:C23)</f>
        <v>6762</v>
      </c>
      <c r="D24" s="149">
        <f>SUM(D10:D23)</f>
        <v>46.5</v>
      </c>
      <c r="E24" s="150">
        <f>SUM(E10:E23)</f>
        <v>4177</v>
      </c>
      <c r="F24" s="151">
        <f>E24/C24</f>
        <v>0.61771665187814251</v>
      </c>
      <c r="G24" s="152">
        <f>SUM(G10:G23)</f>
        <v>28</v>
      </c>
      <c r="H24" s="150">
        <f>SUM(H10:H23)</f>
        <v>4085</v>
      </c>
      <c r="I24" s="151">
        <f>H24/C24</f>
        <v>0.60411120970127186</v>
      </c>
      <c r="J24" s="152">
        <f>SUM(J10:J23)</f>
        <v>27.099999999999994</v>
      </c>
      <c r="K24" s="150">
        <f>SUM(K10:K23)</f>
        <v>3995</v>
      </c>
      <c r="L24" s="151">
        <f>K24/C24</f>
        <v>0.59080153800650692</v>
      </c>
      <c r="M24" s="152">
        <f>SUM(M10:M23)</f>
        <v>26.599999999999994</v>
      </c>
      <c r="N24" s="150">
        <f>SUM(N10:N23)</f>
        <v>3928</v>
      </c>
      <c r="O24" s="151">
        <f>N24/C24</f>
        <v>0.58089322685595979</v>
      </c>
      <c r="P24" s="152">
        <f>SUM(P10:P23)</f>
        <v>26.099999999999998</v>
      </c>
      <c r="Q24" s="150">
        <f>SUM(Q10:Q23)</f>
        <v>3937</v>
      </c>
      <c r="R24" s="151">
        <f>Q24/C24</f>
        <v>0.58222419402543624</v>
      </c>
      <c r="S24" s="152">
        <f>SUM(S10:S23)</f>
        <v>26.299999999999997</v>
      </c>
      <c r="T24" s="128">
        <f>SUM(T10:T23)</f>
        <v>3999</v>
      </c>
      <c r="U24" s="129">
        <f>T24/C24</f>
        <v>0.59139307897071869</v>
      </c>
      <c r="V24" s="152">
        <f>SUM(V10:V23)</f>
        <v>26.4</v>
      </c>
      <c r="W24" s="2"/>
      <c r="X24" s="153"/>
    </row>
    <row r="25" spans="2:25" ht="12.75" customHeight="1" x14ac:dyDescent="0.2">
      <c r="B25" s="154" t="s">
        <v>88</v>
      </c>
      <c r="C25" s="142"/>
      <c r="D25" s="155">
        <f>D24/14</f>
        <v>3.3214285714285716</v>
      </c>
      <c r="E25" s="156"/>
      <c r="F25" s="130"/>
      <c r="G25" s="155">
        <f>G24/14</f>
        <v>2</v>
      </c>
      <c r="H25" s="157"/>
      <c r="I25" s="131"/>
      <c r="J25" s="155">
        <f>J24/14</f>
        <v>1.9357142857142853</v>
      </c>
      <c r="K25" s="158"/>
      <c r="L25" s="155"/>
      <c r="M25" s="155">
        <f>M24/14</f>
        <v>1.8999999999999997</v>
      </c>
      <c r="N25" s="155"/>
      <c r="O25" s="155"/>
      <c r="P25" s="155">
        <f>P24/14</f>
        <v>1.8642857142857141</v>
      </c>
      <c r="Q25" s="158"/>
      <c r="R25" s="155"/>
      <c r="S25" s="155">
        <f>S24/14</f>
        <v>1.8785714285714283</v>
      </c>
      <c r="T25" s="158"/>
      <c r="U25" s="155"/>
      <c r="V25" s="155">
        <f>V24/14</f>
        <v>1.8857142857142857</v>
      </c>
      <c r="W25" s="159"/>
      <c r="X25" s="160"/>
      <c r="Y25" s="161"/>
    </row>
    <row r="26" spans="2:25" s="166" customFormat="1" ht="12.75" customHeight="1" x14ac:dyDescent="0.2">
      <c r="B26" s="154" t="s">
        <v>89</v>
      </c>
      <c r="C26" s="142"/>
      <c r="D26" s="127"/>
      <c r="E26" s="128"/>
      <c r="F26" s="129"/>
      <c r="G26" s="162">
        <v>4</v>
      </c>
      <c r="H26" s="157"/>
      <c r="I26" s="157"/>
      <c r="J26" s="163">
        <v>3</v>
      </c>
      <c r="K26" s="164"/>
      <c r="L26" s="157"/>
      <c r="M26" s="163">
        <v>4</v>
      </c>
      <c r="N26" s="157"/>
      <c r="O26" s="157"/>
      <c r="P26" s="163">
        <v>4</v>
      </c>
      <c r="Q26" s="164"/>
      <c r="R26" s="157"/>
      <c r="S26" s="163">
        <v>3</v>
      </c>
      <c r="T26" s="164"/>
      <c r="U26" s="157"/>
      <c r="V26" s="163">
        <v>3</v>
      </c>
      <c r="W26" s="165"/>
      <c r="X26" s="154"/>
      <c r="Y26" s="165"/>
    </row>
    <row r="27" spans="2:25" s="166" customFormat="1" ht="12.75" customHeight="1" x14ac:dyDescent="0.2">
      <c r="B27" s="154" t="s">
        <v>90</v>
      </c>
      <c r="C27" s="142"/>
      <c r="D27" s="127"/>
      <c r="E27" s="128"/>
      <c r="F27" s="129"/>
      <c r="G27" s="167">
        <v>2</v>
      </c>
      <c r="H27" s="157"/>
      <c r="I27" s="157"/>
      <c r="J27" s="168">
        <v>3</v>
      </c>
      <c r="K27" s="164"/>
      <c r="L27" s="157"/>
      <c r="M27" s="168">
        <v>4</v>
      </c>
      <c r="N27" s="157"/>
      <c r="O27" s="157"/>
      <c r="P27" s="168">
        <v>4</v>
      </c>
      <c r="Q27" s="164"/>
      <c r="R27" s="157"/>
      <c r="S27" s="168">
        <v>4</v>
      </c>
      <c r="T27" s="164"/>
      <c r="U27" s="157"/>
      <c r="V27" s="168">
        <v>4</v>
      </c>
      <c r="W27" s="165"/>
      <c r="X27" s="154"/>
      <c r="Y27" s="165"/>
    </row>
    <row r="28" spans="2:25" s="172" customFormat="1" ht="12.75" customHeight="1" x14ac:dyDescent="0.2">
      <c r="B28" s="154"/>
      <c r="C28" s="142"/>
      <c r="D28" s="130"/>
      <c r="E28" s="169"/>
      <c r="F28" s="129"/>
      <c r="G28" s="170"/>
      <c r="H28" s="157"/>
      <c r="I28" s="157"/>
      <c r="J28" s="157"/>
      <c r="K28" s="164"/>
      <c r="L28" s="157"/>
      <c r="M28" s="157"/>
      <c r="N28" s="157"/>
      <c r="O28" s="157"/>
      <c r="P28" s="157"/>
      <c r="Q28" s="164"/>
      <c r="R28" s="157"/>
      <c r="S28" s="157"/>
      <c r="T28" s="164"/>
      <c r="U28" s="157"/>
      <c r="V28" s="157"/>
      <c r="W28" s="171"/>
      <c r="X28" s="154"/>
      <c r="Y28" s="171"/>
    </row>
    <row r="29" spans="2:25" s="166" customFormat="1" ht="12.75" customHeight="1" x14ac:dyDescent="0.2">
      <c r="B29" s="173" t="s">
        <v>91</v>
      </c>
      <c r="C29" s="142"/>
      <c r="D29" s="127"/>
      <c r="E29" s="128"/>
      <c r="F29" s="129"/>
      <c r="G29" s="170"/>
      <c r="H29" s="157"/>
      <c r="I29" s="157"/>
      <c r="J29" s="157"/>
      <c r="K29" s="164"/>
      <c r="L29" s="157"/>
      <c r="M29" s="157"/>
      <c r="N29" s="157"/>
      <c r="O29" s="157"/>
      <c r="P29" s="157"/>
      <c r="Q29" s="164"/>
      <c r="R29" s="157"/>
      <c r="S29" s="157"/>
      <c r="T29" s="164"/>
      <c r="U29" s="157"/>
      <c r="V29" s="157"/>
      <c r="W29" s="165"/>
      <c r="X29" s="154"/>
      <c r="Y29" s="165"/>
    </row>
    <row r="30" spans="2:25" s="166" customFormat="1" ht="12.75" customHeight="1" x14ac:dyDescent="0.2">
      <c r="B30" s="160" t="s">
        <v>92</v>
      </c>
      <c r="C30" s="141">
        <v>243</v>
      </c>
      <c r="D30" s="60">
        <f>MROUND((C30/25)/6,0.5)</f>
        <v>1.5</v>
      </c>
      <c r="E30" s="47">
        <v>238</v>
      </c>
      <c r="F30" s="48">
        <f t="shared" ref="F30:F31" si="0">ROUND(E30/C30,2)</f>
        <v>0.98</v>
      </c>
      <c r="G30" s="126">
        <f>MROUND((E30/25)/6,0.5)</f>
        <v>1.5</v>
      </c>
      <c r="H30" s="174"/>
      <c r="I30" s="174"/>
      <c r="J30" s="174"/>
      <c r="K30" s="175"/>
      <c r="L30" s="174"/>
      <c r="M30" s="174"/>
      <c r="N30" s="174"/>
      <c r="O30" s="174"/>
      <c r="P30" s="174"/>
      <c r="Q30" s="175"/>
      <c r="R30" s="174"/>
      <c r="S30" s="174"/>
      <c r="T30" s="175"/>
      <c r="U30" s="174"/>
      <c r="V30" s="174"/>
      <c r="W30" s="176"/>
      <c r="X30" s="160"/>
      <c r="Y30" s="165"/>
    </row>
    <row r="31" spans="2:25" s="166" customFormat="1" ht="12.75" customHeight="1" x14ac:dyDescent="0.2">
      <c r="B31" s="160" t="s">
        <v>93</v>
      </c>
      <c r="C31" s="141">
        <v>450</v>
      </c>
      <c r="D31" s="60">
        <f t="shared" ref="D31" si="1">MROUND((C31/25)/6,0.5)</f>
        <v>3</v>
      </c>
      <c r="E31" s="47">
        <v>445</v>
      </c>
      <c r="F31" s="48">
        <f t="shared" si="0"/>
        <v>0.99</v>
      </c>
      <c r="G31" s="126">
        <f>ROUND((E31/25)/6,1)</f>
        <v>3</v>
      </c>
      <c r="H31" s="174"/>
      <c r="I31" s="174"/>
      <c r="J31" s="174"/>
      <c r="K31" s="175"/>
      <c r="L31" s="174"/>
      <c r="M31" s="174"/>
      <c r="N31" s="174"/>
      <c r="O31" s="174"/>
      <c r="P31" s="174"/>
      <c r="Q31" s="175"/>
      <c r="R31" s="174"/>
      <c r="S31" s="174"/>
      <c r="T31" s="175"/>
      <c r="U31" s="174"/>
      <c r="V31" s="174"/>
      <c r="W31" s="176"/>
      <c r="X31" s="160"/>
      <c r="Y31" s="165"/>
    </row>
    <row r="32" spans="2:25" s="166" customFormat="1" ht="12.75" customHeight="1" x14ac:dyDescent="0.2">
      <c r="B32" s="154"/>
      <c r="C32" s="142"/>
      <c r="D32" s="127"/>
      <c r="E32" s="128"/>
      <c r="F32" s="129"/>
      <c r="G32" s="170"/>
      <c r="H32" s="157"/>
      <c r="I32" s="157"/>
      <c r="J32" s="157"/>
      <c r="K32" s="164"/>
      <c r="L32" s="157"/>
      <c r="M32" s="157"/>
      <c r="N32" s="157"/>
      <c r="O32" s="157"/>
      <c r="P32" s="157"/>
      <c r="Q32" s="164"/>
      <c r="R32" s="157"/>
      <c r="S32" s="157"/>
      <c r="T32" s="164"/>
      <c r="U32" s="157"/>
      <c r="V32" s="157"/>
      <c r="W32" s="165"/>
      <c r="X32" s="154"/>
      <c r="Y32" s="165"/>
    </row>
    <row r="33" spans="2:25" s="166" customFormat="1" ht="12.75" customHeight="1" x14ac:dyDescent="0.2">
      <c r="B33" s="115" t="s">
        <v>94</v>
      </c>
      <c r="C33" s="142"/>
      <c r="D33" s="127"/>
      <c r="E33" s="128"/>
      <c r="F33" s="129"/>
      <c r="G33" s="170"/>
      <c r="H33" s="157"/>
      <c r="I33" s="157"/>
      <c r="J33" s="157"/>
      <c r="K33" s="164"/>
      <c r="L33" s="157"/>
      <c r="M33" s="157"/>
      <c r="N33" s="157"/>
      <c r="O33" s="157"/>
      <c r="P33" s="157"/>
      <c r="Q33" s="164"/>
      <c r="R33" s="157"/>
      <c r="S33" s="157"/>
      <c r="T33" s="164"/>
      <c r="U33" s="157"/>
      <c r="V33" s="157"/>
      <c r="W33" s="165"/>
      <c r="X33" s="154"/>
      <c r="Y33" s="165"/>
    </row>
    <row r="34" spans="2:25" s="2" customFormat="1" ht="12.75" customHeight="1" x14ac:dyDescent="0.2">
      <c r="B34" s="160"/>
      <c r="C34" s="141"/>
      <c r="D34" s="60"/>
      <c r="E34" s="47"/>
      <c r="F34" s="48"/>
      <c r="G34" s="177"/>
      <c r="H34" s="174"/>
      <c r="I34" s="174"/>
      <c r="J34" s="174"/>
      <c r="K34" s="175"/>
      <c r="L34" s="174"/>
      <c r="M34" s="174"/>
      <c r="N34" s="174"/>
      <c r="O34" s="174"/>
      <c r="P34" s="174"/>
      <c r="Q34" s="175"/>
      <c r="R34" s="174"/>
      <c r="S34" s="174"/>
      <c r="T34" s="175"/>
      <c r="U34" s="174"/>
      <c r="V34" s="174"/>
      <c r="W34" s="159"/>
      <c r="X34" s="160"/>
      <c r="Y34" s="159"/>
    </row>
    <row r="35" spans="2:25" s="2" customFormat="1" ht="19.5" customHeight="1" thickBot="1" x14ac:dyDescent="0.3">
      <c r="B35" s="144" t="s">
        <v>95</v>
      </c>
      <c r="C35" s="34"/>
      <c r="D35" s="1"/>
      <c r="E35"/>
      <c r="F35"/>
      <c r="G35" s="1"/>
      <c r="H35" s="1"/>
      <c r="I35" s="1"/>
      <c r="J35" s="1"/>
      <c r="K35"/>
      <c r="L35"/>
      <c r="M35" s="14"/>
      <c r="N35"/>
      <c r="O35"/>
      <c r="P35"/>
      <c r="Q35"/>
      <c r="R35"/>
      <c r="S35"/>
      <c r="T35"/>
      <c r="U35"/>
      <c r="V35"/>
      <c r="W35" s="159"/>
      <c r="X35" s="160"/>
      <c r="Y35" s="159"/>
    </row>
    <row r="36" spans="2:25" s="2" customFormat="1" ht="12.75" customHeight="1" x14ac:dyDescent="0.2">
      <c r="B36" s="59"/>
      <c r="C36" s="121" t="s">
        <v>61</v>
      </c>
      <c r="D36" s="122"/>
      <c r="E36" s="122"/>
      <c r="F36" s="122"/>
      <c r="G36" s="123"/>
      <c r="H36" s="145"/>
      <c r="I36" s="145"/>
      <c r="J36" s="146"/>
      <c r="K36" s="145"/>
      <c r="L36" s="145"/>
      <c r="M36" s="146"/>
      <c r="N36" s="145"/>
      <c r="O36" s="145" t="s">
        <v>60</v>
      </c>
      <c r="P36" s="146"/>
      <c r="Q36" s="145"/>
      <c r="R36" s="145"/>
      <c r="S36" s="146"/>
      <c r="T36" s="145"/>
      <c r="U36" s="145"/>
      <c r="V36" s="146"/>
    </row>
    <row r="37" spans="2:25" ht="12.75" customHeight="1" x14ac:dyDescent="0.25">
      <c r="B37" s="58"/>
      <c r="C37" s="66" t="s">
        <v>33</v>
      </c>
      <c r="D37" s="65" t="s">
        <v>1</v>
      </c>
      <c r="E37" s="65" t="s">
        <v>33</v>
      </c>
      <c r="F37" s="65" t="s">
        <v>0</v>
      </c>
      <c r="G37" s="67">
        <v>2025</v>
      </c>
      <c r="H37" s="68" t="s">
        <v>52</v>
      </c>
      <c r="I37" s="68" t="s">
        <v>0</v>
      </c>
      <c r="J37" s="68">
        <v>2026</v>
      </c>
      <c r="K37" s="68" t="s">
        <v>29</v>
      </c>
      <c r="L37" s="68" t="s">
        <v>0</v>
      </c>
      <c r="M37" s="68">
        <v>2027</v>
      </c>
      <c r="N37" s="68" t="s">
        <v>53</v>
      </c>
      <c r="O37" s="68" t="s">
        <v>0</v>
      </c>
      <c r="P37" s="68">
        <v>2028</v>
      </c>
      <c r="Q37" s="68" t="s">
        <v>64</v>
      </c>
      <c r="R37" s="68" t="s">
        <v>0</v>
      </c>
      <c r="S37" s="68">
        <v>2029</v>
      </c>
      <c r="T37" s="68" t="s">
        <v>72</v>
      </c>
      <c r="U37" s="68" t="s">
        <v>0</v>
      </c>
      <c r="V37" s="97">
        <v>2030</v>
      </c>
    </row>
    <row r="38" spans="2:25" ht="12.75" customHeight="1" thickBot="1" x14ac:dyDescent="0.3">
      <c r="B38" s="55" t="s">
        <v>2</v>
      </c>
      <c r="C38" s="44" t="s">
        <v>31</v>
      </c>
      <c r="D38" s="45" t="s">
        <v>38</v>
      </c>
      <c r="E38" s="45" t="s">
        <v>54</v>
      </c>
      <c r="F38" s="45" t="s">
        <v>32</v>
      </c>
      <c r="G38" s="24" t="s">
        <v>34</v>
      </c>
      <c r="H38" s="187" t="s">
        <v>57</v>
      </c>
      <c r="I38" s="98" t="s">
        <v>32</v>
      </c>
      <c r="J38" s="99" t="s">
        <v>34</v>
      </c>
      <c r="K38" s="98" t="s">
        <v>57</v>
      </c>
      <c r="L38" s="98" t="s">
        <v>32</v>
      </c>
      <c r="M38" s="99" t="s">
        <v>34</v>
      </c>
      <c r="N38" s="98" t="s">
        <v>57</v>
      </c>
      <c r="O38" s="98" t="s">
        <v>32</v>
      </c>
      <c r="P38" s="99" t="s">
        <v>34</v>
      </c>
      <c r="Q38" s="98" t="s">
        <v>57</v>
      </c>
      <c r="R38" s="98" t="s">
        <v>32</v>
      </c>
      <c r="S38" s="99" t="s">
        <v>34</v>
      </c>
      <c r="T38" s="98" t="s">
        <v>57</v>
      </c>
      <c r="U38" s="98" t="s">
        <v>32</v>
      </c>
      <c r="V38" s="100" t="s">
        <v>34</v>
      </c>
    </row>
    <row r="39" spans="2:25" ht="12.75" customHeight="1" x14ac:dyDescent="0.2">
      <c r="B39" s="46" t="s">
        <v>35</v>
      </c>
      <c r="C39" s="141">
        <v>442</v>
      </c>
      <c r="D39" s="60">
        <f>MROUND((C39/25)/6,0.5)</f>
        <v>3</v>
      </c>
      <c r="E39" s="47">
        <v>472</v>
      </c>
      <c r="F39" s="185">
        <f>ROUND(E39/C39,2)</f>
        <v>1.07</v>
      </c>
      <c r="G39" s="186">
        <f>ROUND((E39/25)/6,1)</f>
        <v>3.1</v>
      </c>
      <c r="H39" s="106">
        <v>490</v>
      </c>
      <c r="I39" s="70">
        <f>ROUND(H39/C39,2)</f>
        <v>1.1100000000000001</v>
      </c>
      <c r="J39" s="71">
        <f>ROUND((H39/25)/6,1)</f>
        <v>3.3</v>
      </c>
      <c r="K39" s="72">
        <v>503</v>
      </c>
      <c r="L39" s="70">
        <f>ROUND(K39/C39,2)</f>
        <v>1.1399999999999999</v>
      </c>
      <c r="M39" s="71">
        <f>ROUND((K39/25)/6,1)</f>
        <v>3.4</v>
      </c>
      <c r="N39" s="69">
        <v>510</v>
      </c>
      <c r="O39" s="70">
        <f>ROUND(N39/C39,2)</f>
        <v>1.1499999999999999</v>
      </c>
      <c r="P39" s="71">
        <f>ROUND((N39/25)/6,1)</f>
        <v>3.4</v>
      </c>
      <c r="Q39" s="72">
        <v>511</v>
      </c>
      <c r="R39" s="70">
        <f>ROUND(Q39/C39,2)</f>
        <v>1.1599999999999999</v>
      </c>
      <c r="S39" s="71">
        <f>ROUND((Q39/25)/6,1)</f>
        <v>3.4</v>
      </c>
      <c r="T39" s="72">
        <v>504</v>
      </c>
      <c r="U39" s="70">
        <f>ROUND(T39/C39,2)</f>
        <v>1.1399999999999999</v>
      </c>
      <c r="V39" s="110">
        <f>ROUND((T39/25)/6,1)</f>
        <v>3.4</v>
      </c>
      <c r="X39" s="153"/>
      <c r="Y39" s="138"/>
    </row>
    <row r="40" spans="2:25" ht="12.75" customHeight="1" x14ac:dyDescent="0.2">
      <c r="B40" s="50" t="s">
        <v>4</v>
      </c>
      <c r="C40" s="141">
        <v>418</v>
      </c>
      <c r="D40" s="60">
        <f>MROUND((C40/25)/6,0.5)</f>
        <v>3</v>
      </c>
      <c r="E40" s="47">
        <v>259</v>
      </c>
      <c r="F40" s="48">
        <f>ROUND(E40/C40,2)</f>
        <v>0.62</v>
      </c>
      <c r="G40" s="90">
        <f>ROUND((E40/25)/6,1)</f>
        <v>1.7</v>
      </c>
      <c r="H40" s="106">
        <v>238</v>
      </c>
      <c r="I40" s="70">
        <f>ROUND(H40/C40,2)</f>
        <v>0.56999999999999995</v>
      </c>
      <c r="J40" s="71">
        <f>ROUND((H40/25)/6,1)</f>
        <v>1.6</v>
      </c>
      <c r="K40" s="72">
        <v>215</v>
      </c>
      <c r="L40" s="70">
        <f>ROUND(K40/C40,2)</f>
        <v>0.51</v>
      </c>
      <c r="M40" s="71">
        <f>ROUND((K40/25)/6,1)</f>
        <v>1.4</v>
      </c>
      <c r="N40" s="69">
        <v>205</v>
      </c>
      <c r="O40" s="70">
        <f>ROUND(N40/C40,2)</f>
        <v>0.49</v>
      </c>
      <c r="P40" s="71">
        <f>ROUND((N40/25)/6,1)</f>
        <v>1.4</v>
      </c>
      <c r="Q40" s="72">
        <v>211</v>
      </c>
      <c r="R40" s="70">
        <f>ROUND(Q40/C40,2)</f>
        <v>0.5</v>
      </c>
      <c r="S40" s="71">
        <f>ROUND((Q40/25)/6,1)</f>
        <v>1.4</v>
      </c>
      <c r="T40" s="72">
        <v>208</v>
      </c>
      <c r="U40" s="70">
        <f>ROUND(T40/C40,2)</f>
        <v>0.5</v>
      </c>
      <c r="V40" s="111">
        <f>ROUND((T40/25)/6,1)</f>
        <v>1.4</v>
      </c>
      <c r="W40" s="178"/>
      <c r="X40" s="160"/>
      <c r="Y40" s="179"/>
    </row>
    <row r="41" spans="2:25" ht="12.75" customHeight="1" x14ac:dyDescent="0.2">
      <c r="B41" s="50" t="s">
        <v>10</v>
      </c>
      <c r="C41" s="141">
        <v>393</v>
      </c>
      <c r="D41" s="60">
        <f>MROUND((C41/25)/6,0.5)</f>
        <v>2.5</v>
      </c>
      <c r="E41" s="47">
        <v>365</v>
      </c>
      <c r="F41" s="48">
        <f>ROUND(E41/C41,2)</f>
        <v>0.93</v>
      </c>
      <c r="G41" s="89">
        <f>ROUND((E41/25)/6,1)</f>
        <v>2.4</v>
      </c>
      <c r="H41" s="107">
        <v>355</v>
      </c>
      <c r="I41" s="70">
        <f>ROUND(H41/C41,2)</f>
        <v>0.9</v>
      </c>
      <c r="J41" s="71">
        <f>ROUND((H41/25)/6,1)</f>
        <v>2.4</v>
      </c>
      <c r="K41" s="72">
        <v>341</v>
      </c>
      <c r="L41" s="70">
        <f>ROUND(K41/C41,2)</f>
        <v>0.87</v>
      </c>
      <c r="M41" s="71">
        <f>ROUND((K41/25)/6,1)</f>
        <v>2.2999999999999998</v>
      </c>
      <c r="N41" s="69">
        <v>337</v>
      </c>
      <c r="O41" s="70">
        <f>ROUND(N41/C41,2)</f>
        <v>0.86</v>
      </c>
      <c r="P41" s="71">
        <f>ROUND((N41/25)/6,1)</f>
        <v>2.2000000000000002</v>
      </c>
      <c r="Q41" s="72">
        <v>346</v>
      </c>
      <c r="R41" s="70">
        <f>ROUND(Q41/C41,2)</f>
        <v>0.88</v>
      </c>
      <c r="S41" s="71">
        <f>ROUND((Q41/25)/6,1)</f>
        <v>2.2999999999999998</v>
      </c>
      <c r="T41" s="72">
        <v>345</v>
      </c>
      <c r="U41" s="70">
        <f>ROUND(T41/C41,2)</f>
        <v>0.88</v>
      </c>
      <c r="V41" s="111">
        <f>ROUND((T41/25)/6,1)</f>
        <v>2.2999999999999998</v>
      </c>
      <c r="W41" s="178"/>
      <c r="X41" s="160"/>
      <c r="Y41" s="179"/>
    </row>
    <row r="42" spans="2:25" ht="12.75" customHeight="1" thickBot="1" x14ac:dyDescent="0.25">
      <c r="B42" s="50" t="s">
        <v>17</v>
      </c>
      <c r="C42" s="143">
        <v>541</v>
      </c>
      <c r="D42" s="93">
        <f>MROUND((C42/25)/6,0.5)</f>
        <v>3.5</v>
      </c>
      <c r="E42" s="94">
        <v>256</v>
      </c>
      <c r="F42" s="95">
        <f>ROUND(E42/C42,2)</f>
        <v>0.47</v>
      </c>
      <c r="G42" s="140">
        <f>ROUND((E42/25)/6,1)</f>
        <v>1.7</v>
      </c>
      <c r="H42" s="139">
        <v>258</v>
      </c>
      <c r="I42" s="133">
        <f>ROUND(H42/C42,2)</f>
        <v>0.48</v>
      </c>
      <c r="J42" s="134">
        <f>ROUND((H42/25)/6,1)</f>
        <v>1.7</v>
      </c>
      <c r="K42" s="135">
        <v>258</v>
      </c>
      <c r="L42" s="133">
        <f>ROUND(K42/C42,2)</f>
        <v>0.48</v>
      </c>
      <c r="M42" s="134">
        <f>ROUND((K42/25)/6,1)</f>
        <v>1.7</v>
      </c>
      <c r="N42" s="139">
        <v>256</v>
      </c>
      <c r="O42" s="133">
        <f>ROUND(N42/C42,2)</f>
        <v>0.47</v>
      </c>
      <c r="P42" s="134">
        <f>ROUND((N42/25)/6,1)</f>
        <v>1.7</v>
      </c>
      <c r="Q42" s="135">
        <v>262</v>
      </c>
      <c r="R42" s="133">
        <f>ROUND(Q42/C42,2)</f>
        <v>0.48</v>
      </c>
      <c r="S42" s="134">
        <f>ROUND((Q42/25)/6,1)</f>
        <v>1.7</v>
      </c>
      <c r="T42" s="135">
        <v>266</v>
      </c>
      <c r="U42" s="133">
        <f>ROUND(T42/C42,2)</f>
        <v>0.49</v>
      </c>
      <c r="V42" s="137">
        <f>ROUND((T42/25)/6,1)</f>
        <v>1.8</v>
      </c>
      <c r="W42" s="178"/>
      <c r="X42" s="178"/>
    </row>
    <row r="43" spans="2:25" s="13" customFormat="1" ht="12.75" customHeight="1" x14ac:dyDescent="0.2">
      <c r="B43" s="147" t="s">
        <v>87</v>
      </c>
      <c r="C43" s="148">
        <f>SUM(C39:C42)</f>
        <v>1794</v>
      </c>
      <c r="D43" s="149">
        <f t="shared" ref="D43:E43" si="2">SUM(D39:D42)</f>
        <v>12</v>
      </c>
      <c r="E43" s="150">
        <f t="shared" si="2"/>
        <v>1352</v>
      </c>
      <c r="F43" s="151">
        <f>E43/C43</f>
        <v>0.75362318840579712</v>
      </c>
      <c r="G43" s="152">
        <f>SUM(G39:G42)</f>
        <v>8.8999999999999986</v>
      </c>
      <c r="H43" s="150">
        <f>SUM(H39:H42)</f>
        <v>1341</v>
      </c>
      <c r="I43" s="151">
        <f>H43/C43</f>
        <v>0.74749163879598657</v>
      </c>
      <c r="J43" s="152">
        <f>SUM(J39:J42)</f>
        <v>9</v>
      </c>
      <c r="K43" s="150">
        <f>SUM(K39:K42)</f>
        <v>1317</v>
      </c>
      <c r="L43" s="151">
        <f>K43/C43</f>
        <v>0.73411371237458189</v>
      </c>
      <c r="M43" s="152">
        <f>SUM(M39:M42)</f>
        <v>8.7999999999999989</v>
      </c>
      <c r="N43" s="150">
        <f>SUM(N39:N42)</f>
        <v>1308</v>
      </c>
      <c r="O43" s="151">
        <f>N43/C43</f>
        <v>0.72909698996655514</v>
      </c>
      <c r="P43" s="152">
        <f>SUM(P39:P42)</f>
        <v>8.6999999999999993</v>
      </c>
      <c r="Q43" s="150">
        <f>SUM(Q39:Q42)</f>
        <v>1330</v>
      </c>
      <c r="R43" s="151">
        <f>Q43/C43</f>
        <v>0.74136008918617613</v>
      </c>
      <c r="S43" s="180">
        <f>SUM(S39:S42)</f>
        <v>8.7999999999999989</v>
      </c>
      <c r="T43" s="128">
        <f>SUM(T39:T42)</f>
        <v>1323</v>
      </c>
      <c r="U43" s="129">
        <f>T43/C43</f>
        <v>0.73745819397993306</v>
      </c>
      <c r="V43" s="152">
        <f>SUM(V39:V42)</f>
        <v>8.9</v>
      </c>
      <c r="W43" s="181"/>
      <c r="X43" s="181"/>
    </row>
    <row r="44" spans="2:25" s="13" customFormat="1" ht="12.75" customHeight="1" x14ac:dyDescent="0.2">
      <c r="B44" s="154" t="s">
        <v>88</v>
      </c>
      <c r="C44" s="142"/>
      <c r="D44" s="127">
        <f>D43/4</f>
        <v>3</v>
      </c>
      <c r="E44" s="156"/>
      <c r="F44" s="130"/>
      <c r="G44" s="127">
        <f>G43/4</f>
        <v>2.2249999999999996</v>
      </c>
      <c r="H44" s="157"/>
      <c r="I44" s="131"/>
      <c r="J44" s="155">
        <f>J43/4</f>
        <v>2.25</v>
      </c>
      <c r="K44" s="158"/>
      <c r="L44" s="155"/>
      <c r="M44" s="155">
        <f>M43/4</f>
        <v>2.1999999999999997</v>
      </c>
      <c r="N44" s="155"/>
      <c r="O44" s="155"/>
      <c r="P44" s="155">
        <f>P43/4</f>
        <v>2.1749999999999998</v>
      </c>
      <c r="Q44" s="158"/>
      <c r="R44" s="155"/>
      <c r="S44" s="155">
        <f>S43/4</f>
        <v>2.1999999999999997</v>
      </c>
      <c r="T44" s="158"/>
      <c r="U44" s="155"/>
      <c r="V44" s="155">
        <f>V43/4</f>
        <v>2.2250000000000001</v>
      </c>
      <c r="W44" s="181"/>
      <c r="X44" s="181"/>
    </row>
    <row r="45" spans="2:25" s="13" customFormat="1" ht="12.75" customHeight="1" x14ac:dyDescent="0.2">
      <c r="B45" s="154" t="s">
        <v>89</v>
      </c>
      <c r="C45" s="142"/>
      <c r="D45" s="127"/>
      <c r="E45" s="128"/>
      <c r="F45" s="129"/>
      <c r="G45" s="162">
        <v>1</v>
      </c>
      <c r="H45" s="157"/>
      <c r="I45" s="157"/>
      <c r="J45" s="163">
        <v>2</v>
      </c>
      <c r="K45" s="164"/>
      <c r="L45" s="157"/>
      <c r="M45" s="163">
        <v>2</v>
      </c>
      <c r="N45" s="157"/>
      <c r="O45" s="157"/>
      <c r="P45" s="163">
        <v>1</v>
      </c>
      <c r="Q45" s="164"/>
      <c r="R45" s="157"/>
      <c r="S45" s="163">
        <v>1</v>
      </c>
      <c r="T45" s="164"/>
      <c r="U45" s="157"/>
      <c r="V45" s="163">
        <v>1</v>
      </c>
      <c r="W45" s="181"/>
      <c r="X45" s="181"/>
    </row>
    <row r="46" spans="2:25" s="13" customFormat="1" ht="12.75" customHeight="1" x14ac:dyDescent="0.2">
      <c r="B46" s="154" t="s">
        <v>90</v>
      </c>
      <c r="C46" s="142"/>
      <c r="D46" s="127"/>
      <c r="E46" s="128"/>
      <c r="F46" s="129"/>
      <c r="G46" s="170">
        <v>0</v>
      </c>
      <c r="H46" s="157"/>
      <c r="I46" s="157"/>
      <c r="J46" s="157">
        <v>0</v>
      </c>
      <c r="K46" s="164"/>
      <c r="L46" s="157"/>
      <c r="M46" s="157">
        <v>0</v>
      </c>
      <c r="N46" s="157"/>
      <c r="O46" s="157"/>
      <c r="P46" s="168">
        <v>1</v>
      </c>
      <c r="Q46" s="164"/>
      <c r="R46" s="157"/>
      <c r="S46" s="168">
        <v>1</v>
      </c>
      <c r="T46" s="164"/>
      <c r="U46" s="157"/>
      <c r="V46" s="168">
        <v>1</v>
      </c>
    </row>
    <row r="47" spans="2:25" s="2" customFormat="1" ht="26.25" customHeight="1" thickBot="1" x14ac:dyDescent="0.3">
      <c r="B47" s="144" t="s">
        <v>96</v>
      </c>
      <c r="C47" s="34"/>
      <c r="D47" s="1"/>
      <c r="E47"/>
      <c r="F47"/>
      <c r="G47" s="1"/>
      <c r="H47" s="1"/>
      <c r="I47" s="1"/>
      <c r="J47" s="1"/>
      <c r="K47"/>
      <c r="L47"/>
      <c r="M47" s="14"/>
      <c r="N47"/>
      <c r="O47"/>
      <c r="P47"/>
      <c r="Q47"/>
      <c r="R47"/>
      <c r="S47"/>
      <c r="T47"/>
      <c r="U47"/>
      <c r="V47"/>
    </row>
    <row r="48" spans="2:25" s="2" customFormat="1" ht="12.75" customHeight="1" x14ac:dyDescent="0.2">
      <c r="B48" s="59"/>
      <c r="C48" s="121" t="s">
        <v>61</v>
      </c>
      <c r="D48" s="122"/>
      <c r="E48" s="122"/>
      <c r="F48" s="122"/>
      <c r="G48" s="123"/>
      <c r="H48" s="145"/>
      <c r="I48" s="145"/>
      <c r="J48" s="146"/>
      <c r="K48" s="145"/>
      <c r="L48" s="145"/>
      <c r="M48" s="146"/>
      <c r="N48" s="145"/>
      <c r="O48" s="145" t="s">
        <v>60</v>
      </c>
      <c r="P48" s="146"/>
      <c r="Q48" s="145"/>
      <c r="R48" s="145"/>
      <c r="S48" s="146"/>
      <c r="T48" s="145"/>
      <c r="U48" s="145"/>
      <c r="V48" s="146"/>
    </row>
    <row r="49" spans="1:26" s="2" customFormat="1" ht="12.75" customHeight="1" x14ac:dyDescent="0.25">
      <c r="B49" s="58"/>
      <c r="C49" s="66" t="s">
        <v>33</v>
      </c>
      <c r="D49" s="65" t="s">
        <v>1</v>
      </c>
      <c r="E49" s="65" t="s">
        <v>33</v>
      </c>
      <c r="F49" s="65" t="s">
        <v>0</v>
      </c>
      <c r="G49" s="67">
        <v>2025</v>
      </c>
      <c r="H49" s="68" t="s">
        <v>52</v>
      </c>
      <c r="I49" s="68" t="s">
        <v>0</v>
      </c>
      <c r="J49" s="68">
        <v>2026</v>
      </c>
      <c r="K49" s="68" t="s">
        <v>29</v>
      </c>
      <c r="L49" s="68" t="s">
        <v>0</v>
      </c>
      <c r="M49" s="68">
        <v>2027</v>
      </c>
      <c r="N49" s="68" t="s">
        <v>53</v>
      </c>
      <c r="O49" s="68" t="s">
        <v>0</v>
      </c>
      <c r="P49" s="68">
        <v>2028</v>
      </c>
      <c r="Q49" s="68" t="s">
        <v>64</v>
      </c>
      <c r="R49" s="68" t="s">
        <v>0</v>
      </c>
      <c r="S49" s="68">
        <v>2029</v>
      </c>
      <c r="T49" s="68" t="s">
        <v>72</v>
      </c>
      <c r="U49" s="68" t="s">
        <v>0</v>
      </c>
      <c r="V49" s="97">
        <v>2030</v>
      </c>
    </row>
    <row r="50" spans="1:26" s="2" customFormat="1" ht="12.75" customHeight="1" thickBot="1" x14ac:dyDescent="0.3">
      <c r="B50" s="55" t="s">
        <v>2</v>
      </c>
      <c r="C50" s="44" t="s">
        <v>31</v>
      </c>
      <c r="D50" s="45" t="s">
        <v>38</v>
      </c>
      <c r="E50" s="45" t="s">
        <v>54</v>
      </c>
      <c r="F50" s="45" t="s">
        <v>32</v>
      </c>
      <c r="G50" s="24" t="s">
        <v>34</v>
      </c>
      <c r="H50" s="98" t="s">
        <v>57</v>
      </c>
      <c r="I50" s="98" t="s">
        <v>32</v>
      </c>
      <c r="J50" s="99" t="s">
        <v>34</v>
      </c>
      <c r="K50" s="98" t="s">
        <v>57</v>
      </c>
      <c r="L50" s="98" t="s">
        <v>32</v>
      </c>
      <c r="M50" s="99" t="s">
        <v>34</v>
      </c>
      <c r="N50" s="98" t="s">
        <v>57</v>
      </c>
      <c r="O50" s="98" t="s">
        <v>32</v>
      </c>
      <c r="P50" s="99" t="s">
        <v>34</v>
      </c>
      <c r="Q50" s="98" t="s">
        <v>57</v>
      </c>
      <c r="R50" s="98" t="s">
        <v>32</v>
      </c>
      <c r="S50" s="99" t="s">
        <v>34</v>
      </c>
      <c r="T50" s="98" t="s">
        <v>57</v>
      </c>
      <c r="U50" s="98" t="s">
        <v>32</v>
      </c>
      <c r="V50" s="100" t="s">
        <v>34</v>
      </c>
    </row>
    <row r="51" spans="1:26" ht="12.75" customHeight="1" x14ac:dyDescent="0.2">
      <c r="A51" s="2"/>
      <c r="B51" s="50" t="s">
        <v>18</v>
      </c>
      <c r="C51" s="88">
        <v>565</v>
      </c>
      <c r="D51" s="60">
        <f>MROUND((C51/25)/6,0.5)</f>
        <v>4</v>
      </c>
      <c r="E51" s="47">
        <v>450</v>
      </c>
      <c r="F51" s="48">
        <f>ROUND(E51/C51,2)</f>
        <v>0.8</v>
      </c>
      <c r="G51" s="89">
        <f>ROUND((E51/25)/6,1)</f>
        <v>3</v>
      </c>
      <c r="H51" s="106">
        <v>454</v>
      </c>
      <c r="I51" s="70">
        <f>ROUND(H51/C51,2)</f>
        <v>0.8</v>
      </c>
      <c r="J51" s="71">
        <f>ROUND((H51/25)/6,1)</f>
        <v>3</v>
      </c>
      <c r="K51" s="72">
        <v>435</v>
      </c>
      <c r="L51" s="70">
        <f>ROUND(K51/C51,2)</f>
        <v>0.77</v>
      </c>
      <c r="M51" s="71">
        <f>ROUND((K51/25)/6,1)</f>
        <v>2.9</v>
      </c>
      <c r="N51" s="69">
        <v>420</v>
      </c>
      <c r="O51" s="70">
        <f>ROUND(N51/C51,2)</f>
        <v>0.74</v>
      </c>
      <c r="P51" s="71">
        <f>ROUND((N51/25)/6,1)</f>
        <v>2.8</v>
      </c>
      <c r="Q51" s="72">
        <v>411</v>
      </c>
      <c r="R51" s="70">
        <f>ROUND(Q51/C51,2)</f>
        <v>0.73</v>
      </c>
      <c r="S51" s="71">
        <f>ROUND((Q51/25)/6,1)</f>
        <v>2.7</v>
      </c>
      <c r="T51" s="72">
        <v>392</v>
      </c>
      <c r="U51" s="70">
        <f>ROUND(T51/C51,2)</f>
        <v>0.69</v>
      </c>
      <c r="V51" s="111">
        <f>ROUND((T51/25)/6,1)</f>
        <v>2.6</v>
      </c>
      <c r="W51" s="2"/>
    </row>
    <row r="52" spans="1:26" ht="12.75" customHeight="1" x14ac:dyDescent="0.2">
      <c r="A52" s="2"/>
      <c r="B52" s="50" t="s">
        <v>97</v>
      </c>
      <c r="C52" s="88">
        <v>441</v>
      </c>
      <c r="D52" s="60">
        <f>MROUND((C52/25)/6,0.5)</f>
        <v>3</v>
      </c>
      <c r="E52" s="47">
        <v>471</v>
      </c>
      <c r="F52" s="48">
        <f>ROUND(E52/C52,2)</f>
        <v>1.07</v>
      </c>
      <c r="G52" s="89">
        <f>ROUND((E52/25)/6,1)</f>
        <v>3.1</v>
      </c>
      <c r="H52" s="106">
        <v>479</v>
      </c>
      <c r="I52" s="70">
        <f>ROUND(H52/C52,2)</f>
        <v>1.0900000000000001</v>
      </c>
      <c r="J52" s="71">
        <f>ROUND((H52/25)/6,1)</f>
        <v>3.2</v>
      </c>
      <c r="K52" s="72">
        <v>511</v>
      </c>
      <c r="L52" s="70">
        <f>ROUND(K52/C52,2)</f>
        <v>1.1599999999999999</v>
      </c>
      <c r="M52" s="71">
        <f>ROUND((K52/25)/6,1)</f>
        <v>3.4</v>
      </c>
      <c r="N52" s="69">
        <v>544</v>
      </c>
      <c r="O52" s="70">
        <f>ROUND(N52/C52,2)</f>
        <v>1.23</v>
      </c>
      <c r="P52" s="71">
        <f>ROUND((N52/25)/6,1)</f>
        <v>3.6</v>
      </c>
      <c r="Q52" s="72">
        <v>577</v>
      </c>
      <c r="R52" s="70">
        <f>ROUND(Q52/C52,2)</f>
        <v>1.31</v>
      </c>
      <c r="S52" s="71">
        <f>ROUND((Q52/25)/6,1)</f>
        <v>3.8</v>
      </c>
      <c r="T52" s="72">
        <v>605</v>
      </c>
      <c r="U52" s="70">
        <f>ROUND(T52/C52,2)</f>
        <v>1.37</v>
      </c>
      <c r="V52" s="111">
        <f>ROUND((T52/25)/6,1)</f>
        <v>4</v>
      </c>
      <c r="W52" s="2"/>
      <c r="X52" s="153"/>
      <c r="Y52" s="177"/>
    </row>
    <row r="53" spans="1:26" ht="12.75" customHeight="1" x14ac:dyDescent="0.2">
      <c r="A53" s="2"/>
      <c r="B53" s="50" t="s">
        <v>27</v>
      </c>
      <c r="C53" s="88">
        <v>541</v>
      </c>
      <c r="D53" s="60">
        <f>MROUND((C53/25)/6,0.5)</f>
        <v>3.5</v>
      </c>
      <c r="E53" s="47">
        <v>371</v>
      </c>
      <c r="F53" s="48">
        <f>ROUND(E53/C53,2)</f>
        <v>0.69</v>
      </c>
      <c r="G53" s="89">
        <f>ROUND((E53/25)/6,1)</f>
        <v>2.5</v>
      </c>
      <c r="H53" s="107">
        <v>349</v>
      </c>
      <c r="I53" s="70">
        <f>ROUND(H53/C53,2)</f>
        <v>0.65</v>
      </c>
      <c r="J53" s="71">
        <f>ROUND((H53/25)/6,1)</f>
        <v>2.2999999999999998</v>
      </c>
      <c r="K53" s="72">
        <v>341</v>
      </c>
      <c r="L53" s="70">
        <f>ROUND(K53/C53,2)</f>
        <v>0.63</v>
      </c>
      <c r="M53" s="71">
        <f>ROUND((K53/25)/6,1)</f>
        <v>2.2999999999999998</v>
      </c>
      <c r="N53" s="73">
        <v>337</v>
      </c>
      <c r="O53" s="70">
        <f>ROUND(N53/C53,2)</f>
        <v>0.62</v>
      </c>
      <c r="P53" s="71">
        <f>ROUND((N53/25)/6,1)</f>
        <v>2.2000000000000002</v>
      </c>
      <c r="Q53" s="72">
        <v>336</v>
      </c>
      <c r="R53" s="70">
        <f>ROUND(Q53/C53,2)</f>
        <v>0.62</v>
      </c>
      <c r="S53" s="71">
        <f>ROUND((Q53/25)/6,1)</f>
        <v>2.2000000000000002</v>
      </c>
      <c r="T53" s="72">
        <v>343</v>
      </c>
      <c r="U53" s="70">
        <f>ROUND(T53/C53,2)</f>
        <v>0.63</v>
      </c>
      <c r="V53" s="111">
        <f>ROUND((T53/25)/6,1)</f>
        <v>2.2999999999999998</v>
      </c>
      <c r="W53" s="2"/>
      <c r="X53" s="160"/>
      <c r="Y53" s="177"/>
    </row>
    <row r="54" spans="1:26" ht="12.75" customHeight="1" x14ac:dyDescent="0.2">
      <c r="A54" s="2"/>
      <c r="B54" s="50" t="s">
        <v>22</v>
      </c>
      <c r="C54" s="88">
        <v>467</v>
      </c>
      <c r="D54" s="60">
        <f>MROUND((C54/25)/6,0.5)</f>
        <v>3</v>
      </c>
      <c r="E54" s="47">
        <v>393</v>
      </c>
      <c r="F54" s="48">
        <f>ROUND(E54/C54,2)</f>
        <v>0.84</v>
      </c>
      <c r="G54" s="89">
        <f>ROUND((E54/25)/6,1)</f>
        <v>2.6</v>
      </c>
      <c r="H54" s="107">
        <v>381</v>
      </c>
      <c r="I54" s="70">
        <f>ROUND(H54/C54,2)</f>
        <v>0.82</v>
      </c>
      <c r="J54" s="71">
        <f>ROUND((H54/25)/6,1)</f>
        <v>2.5</v>
      </c>
      <c r="K54" s="72">
        <v>365</v>
      </c>
      <c r="L54" s="70">
        <f>ROUND(K54/C54,2)</f>
        <v>0.78</v>
      </c>
      <c r="M54" s="71">
        <f>ROUND((K54/25)/6,1)</f>
        <v>2.4</v>
      </c>
      <c r="N54" s="73">
        <v>348</v>
      </c>
      <c r="O54" s="70">
        <f>ROUND(N54/C54,2)</f>
        <v>0.75</v>
      </c>
      <c r="P54" s="71">
        <f>ROUND((N54/25)/6,1)</f>
        <v>2.2999999999999998</v>
      </c>
      <c r="Q54" s="72">
        <v>337</v>
      </c>
      <c r="R54" s="70">
        <f>ROUND(Q54/C54,2)</f>
        <v>0.72</v>
      </c>
      <c r="S54" s="71">
        <f>ROUND((Q54/25)/6,1)</f>
        <v>2.2000000000000002</v>
      </c>
      <c r="T54" s="72">
        <v>346</v>
      </c>
      <c r="U54" s="70">
        <f>ROUND(T54/C54,2)</f>
        <v>0.74</v>
      </c>
      <c r="V54" s="111">
        <f>ROUND((T54/25)/6,1)</f>
        <v>2.2999999999999998</v>
      </c>
      <c r="W54" s="2"/>
      <c r="X54" s="160"/>
      <c r="Y54" s="177"/>
    </row>
    <row r="55" spans="1:26" ht="12.75" customHeight="1" thickBot="1" x14ac:dyDescent="0.25">
      <c r="B55" s="50" t="s">
        <v>28</v>
      </c>
      <c r="C55" s="92">
        <v>418</v>
      </c>
      <c r="D55" s="93">
        <f>MROUND((C55/25)/6,0.5)</f>
        <v>3</v>
      </c>
      <c r="E55" s="94">
        <v>276</v>
      </c>
      <c r="F55" s="95">
        <f>ROUND(E55/C55,2)</f>
        <v>0.66</v>
      </c>
      <c r="G55" s="140">
        <f>ROUND((E55/25)/6,1)</f>
        <v>1.8</v>
      </c>
      <c r="H55" s="132">
        <v>286</v>
      </c>
      <c r="I55" s="133">
        <f>ROUND(H55/C55,2)</f>
        <v>0.68</v>
      </c>
      <c r="J55" s="134">
        <f>ROUND((H55/25)/6,1)</f>
        <v>1.9</v>
      </c>
      <c r="K55" s="135">
        <v>284</v>
      </c>
      <c r="L55" s="133">
        <f>ROUND(K55/C55,2)</f>
        <v>0.68</v>
      </c>
      <c r="M55" s="134">
        <f>ROUND((K55/25)/6,1)</f>
        <v>1.9</v>
      </c>
      <c r="N55" s="136">
        <v>278</v>
      </c>
      <c r="O55" s="133">
        <f>ROUND(N55/C55,2)</f>
        <v>0.67</v>
      </c>
      <c r="P55" s="134">
        <f>ROUND((N55/25)/6,1)</f>
        <v>1.9</v>
      </c>
      <c r="Q55" s="135">
        <v>289</v>
      </c>
      <c r="R55" s="133">
        <f>ROUND(Q55/C55,2)</f>
        <v>0.69</v>
      </c>
      <c r="S55" s="134">
        <f>ROUND((Q55/25)/6,1)</f>
        <v>1.9</v>
      </c>
      <c r="T55" s="135">
        <v>298</v>
      </c>
      <c r="U55" s="133">
        <f>ROUND(T55/C55,2)</f>
        <v>0.71</v>
      </c>
      <c r="V55" s="137">
        <f>ROUND((T55/25)/6,1)</f>
        <v>2</v>
      </c>
      <c r="W55" s="2"/>
    </row>
    <row r="56" spans="1:26" ht="12.75" customHeight="1" x14ac:dyDescent="0.2">
      <c r="B56" s="147" t="s">
        <v>87</v>
      </c>
      <c r="C56" s="142">
        <f>SUM(C51:C55)</f>
        <v>2432</v>
      </c>
      <c r="D56" s="127">
        <f t="shared" ref="D56:E56" si="3">SUM(D51:D55)</f>
        <v>16.5</v>
      </c>
      <c r="E56" s="128">
        <f t="shared" si="3"/>
        <v>1961</v>
      </c>
      <c r="F56" s="129">
        <f>E56/C56</f>
        <v>0.80633223684210531</v>
      </c>
      <c r="G56" s="130">
        <f>SUM(G51:G55)</f>
        <v>13</v>
      </c>
      <c r="H56" s="128">
        <f>SUM(H51:H55)</f>
        <v>1949</v>
      </c>
      <c r="I56" s="129">
        <f>H56/C56</f>
        <v>0.80139802631578949</v>
      </c>
      <c r="J56" s="130">
        <f>SUM(J51:J55)</f>
        <v>12.9</v>
      </c>
      <c r="K56" s="128">
        <f>SUM(K51:K55)</f>
        <v>1936</v>
      </c>
      <c r="L56" s="129">
        <f>K56/C56</f>
        <v>0.79605263157894735</v>
      </c>
      <c r="M56" s="130">
        <f t="shared" ref="M56" si="4">SUM(M51:M55)</f>
        <v>12.9</v>
      </c>
      <c r="N56" s="128">
        <f>SUM(N51:N55)</f>
        <v>1927</v>
      </c>
      <c r="O56" s="129">
        <f>N56/C56</f>
        <v>0.79235197368421051</v>
      </c>
      <c r="P56" s="130">
        <f t="shared" ref="P56:Q56" si="5">SUM(P51:P55)</f>
        <v>12.800000000000002</v>
      </c>
      <c r="Q56" s="128">
        <f t="shared" si="5"/>
        <v>1950</v>
      </c>
      <c r="R56" s="129">
        <f>Q56/C56</f>
        <v>0.80180921052631582</v>
      </c>
      <c r="S56" s="130">
        <f t="shared" ref="S56:T56" si="6">SUM(S51:S55)</f>
        <v>12.799999999999999</v>
      </c>
      <c r="T56" s="128">
        <f t="shared" si="6"/>
        <v>1984</v>
      </c>
      <c r="U56" s="129">
        <f>T56/C56</f>
        <v>0.81578947368421051</v>
      </c>
      <c r="V56" s="130">
        <f>SUM(V51:V55)</f>
        <v>13.2</v>
      </c>
      <c r="W56" s="2"/>
    </row>
    <row r="57" spans="1:26" ht="12.75" customHeight="1" x14ac:dyDescent="0.2">
      <c r="B57" s="154" t="s">
        <v>88</v>
      </c>
      <c r="C57" s="142"/>
      <c r="D57" s="127">
        <f>D56/5</f>
        <v>3.3</v>
      </c>
      <c r="E57" s="156"/>
      <c r="F57" s="130"/>
      <c r="G57" s="127">
        <f>G56/5</f>
        <v>2.6</v>
      </c>
      <c r="H57" s="157"/>
      <c r="I57" s="131"/>
      <c r="J57" s="155">
        <f>J56/5</f>
        <v>2.58</v>
      </c>
      <c r="K57" s="158"/>
      <c r="L57" s="155"/>
      <c r="M57" s="155">
        <f>M56/5</f>
        <v>2.58</v>
      </c>
      <c r="N57" s="155"/>
      <c r="O57" s="155"/>
      <c r="P57" s="155">
        <f>P56/5</f>
        <v>2.5600000000000005</v>
      </c>
      <c r="Q57" s="158"/>
      <c r="R57" s="155"/>
      <c r="S57" s="155">
        <f>S56/5</f>
        <v>2.5599999999999996</v>
      </c>
      <c r="T57" s="158"/>
      <c r="U57" s="155"/>
      <c r="V57" s="155">
        <f>V56/5</f>
        <v>2.6399999999999997</v>
      </c>
      <c r="W57" s="2"/>
    </row>
    <row r="58" spans="1:26" ht="12.75" customHeight="1" x14ac:dyDescent="0.2">
      <c r="B58" s="154" t="s">
        <v>89</v>
      </c>
      <c r="C58" s="142"/>
      <c r="D58" s="127"/>
      <c r="E58" s="128"/>
      <c r="F58" s="129"/>
      <c r="G58" s="170">
        <v>0</v>
      </c>
      <c r="H58" s="157"/>
      <c r="I58" s="157"/>
      <c r="J58" s="157">
        <v>0</v>
      </c>
      <c r="K58" s="164"/>
      <c r="L58" s="157"/>
      <c r="M58" s="157">
        <v>0</v>
      </c>
      <c r="N58" s="157"/>
      <c r="O58" s="157"/>
      <c r="P58" s="157">
        <v>0</v>
      </c>
      <c r="Q58" s="164"/>
      <c r="R58" s="157"/>
      <c r="S58" s="157">
        <v>0</v>
      </c>
      <c r="T58" s="164"/>
      <c r="U58" s="157"/>
      <c r="V58" s="157">
        <v>0</v>
      </c>
      <c r="W58" s="2"/>
    </row>
    <row r="59" spans="1:26" ht="12.75" customHeight="1" x14ac:dyDescent="0.2">
      <c r="B59" s="154" t="s">
        <v>90</v>
      </c>
      <c r="C59" s="142"/>
      <c r="D59" s="127"/>
      <c r="E59" s="128"/>
      <c r="F59" s="129"/>
      <c r="G59" s="170">
        <v>0</v>
      </c>
      <c r="H59" s="157"/>
      <c r="I59" s="157"/>
      <c r="J59" s="157">
        <v>0</v>
      </c>
      <c r="K59" s="164"/>
      <c r="L59" s="157"/>
      <c r="M59" s="157">
        <v>0</v>
      </c>
      <c r="N59" s="157"/>
      <c r="O59" s="157"/>
      <c r="P59" s="157">
        <v>0</v>
      </c>
      <c r="Q59" s="164"/>
      <c r="R59" s="157"/>
      <c r="S59" s="157">
        <v>0</v>
      </c>
      <c r="T59" s="164"/>
      <c r="U59" s="157"/>
      <c r="V59" s="157">
        <v>0</v>
      </c>
      <c r="W59" s="2"/>
    </row>
    <row r="60" spans="1:26" s="2" customFormat="1" ht="12.75" customHeight="1" x14ac:dyDescent="0.2">
      <c r="B60" s="160"/>
      <c r="C60" s="182"/>
      <c r="D60" s="183"/>
      <c r="E60" s="184"/>
      <c r="F60" s="177"/>
      <c r="G60" s="177"/>
      <c r="H60" s="174"/>
      <c r="I60" s="174"/>
      <c r="J60" s="174"/>
      <c r="K60" s="175"/>
      <c r="L60" s="174"/>
      <c r="M60" s="174"/>
      <c r="N60" s="174"/>
      <c r="O60" s="174"/>
      <c r="P60" s="174"/>
      <c r="Q60" s="175"/>
      <c r="R60" s="174"/>
      <c r="S60" s="174"/>
      <c r="T60" s="175"/>
      <c r="U60" s="174"/>
      <c r="V60" s="174"/>
      <c r="W60" s="13"/>
    </row>
    <row r="61" spans="1:26" s="2" customFormat="1" ht="21" customHeight="1" thickBot="1" x14ac:dyDescent="0.3">
      <c r="B61" s="144" t="s">
        <v>98</v>
      </c>
      <c r="C61" s="34"/>
      <c r="D61" s="1"/>
      <c r="E61"/>
      <c r="F61"/>
      <c r="G61" s="1"/>
      <c r="H61" s="1"/>
      <c r="I61" s="1"/>
      <c r="J61" s="1"/>
      <c r="K61"/>
      <c r="L61"/>
      <c r="M61" s="14"/>
      <c r="N61"/>
      <c r="O61"/>
      <c r="P61"/>
      <c r="Q61"/>
      <c r="R61"/>
      <c r="S61"/>
      <c r="T61"/>
      <c r="U61"/>
      <c r="V61"/>
      <c r="W61" s="13"/>
    </row>
    <row r="62" spans="1:26" ht="12.75" customHeight="1" x14ac:dyDescent="0.2">
      <c r="B62" s="59"/>
      <c r="C62" s="121" t="s">
        <v>61</v>
      </c>
      <c r="D62" s="122"/>
      <c r="E62" s="122"/>
      <c r="F62" s="122"/>
      <c r="G62" s="123"/>
      <c r="H62" s="145"/>
      <c r="I62" s="145"/>
      <c r="J62" s="146"/>
      <c r="K62" s="145"/>
      <c r="L62" s="145"/>
      <c r="M62" s="146"/>
      <c r="N62" s="145"/>
      <c r="O62" s="145" t="s">
        <v>60</v>
      </c>
      <c r="P62" s="146"/>
      <c r="Q62" s="145"/>
      <c r="R62" s="145"/>
      <c r="S62" s="146"/>
      <c r="T62" s="145"/>
      <c r="U62" s="145"/>
      <c r="V62" s="146"/>
      <c r="W62" s="13"/>
    </row>
    <row r="63" spans="1:26" ht="12.75" customHeight="1" x14ac:dyDescent="0.25">
      <c r="B63" s="58"/>
      <c r="C63" s="66" t="s">
        <v>33</v>
      </c>
      <c r="D63" s="65" t="s">
        <v>1</v>
      </c>
      <c r="E63" s="65" t="s">
        <v>33</v>
      </c>
      <c r="F63" s="65" t="s">
        <v>0</v>
      </c>
      <c r="G63" s="67">
        <v>2025</v>
      </c>
      <c r="H63" s="68" t="s">
        <v>52</v>
      </c>
      <c r="I63" s="68" t="s">
        <v>0</v>
      </c>
      <c r="J63" s="68">
        <v>2026</v>
      </c>
      <c r="K63" s="68" t="s">
        <v>29</v>
      </c>
      <c r="L63" s="68" t="s">
        <v>0</v>
      </c>
      <c r="M63" s="68">
        <v>2027</v>
      </c>
      <c r="N63" s="68" t="s">
        <v>53</v>
      </c>
      <c r="O63" s="68" t="s">
        <v>0</v>
      </c>
      <c r="P63" s="68">
        <v>2028</v>
      </c>
      <c r="Q63" s="68" t="s">
        <v>64</v>
      </c>
      <c r="R63" s="68" t="s">
        <v>0</v>
      </c>
      <c r="S63" s="68">
        <v>2029</v>
      </c>
      <c r="T63" s="68" t="s">
        <v>72</v>
      </c>
      <c r="U63" s="68" t="s">
        <v>0</v>
      </c>
      <c r="V63" s="97">
        <v>2030</v>
      </c>
      <c r="W63" s="13"/>
      <c r="X63" s="2"/>
      <c r="Y63" s="2"/>
      <c r="Z63" s="2"/>
    </row>
    <row r="64" spans="1:26" ht="12.75" customHeight="1" thickBot="1" x14ac:dyDescent="0.3">
      <c r="B64" s="55" t="s">
        <v>2</v>
      </c>
      <c r="C64" s="44" t="s">
        <v>31</v>
      </c>
      <c r="D64" s="45" t="s">
        <v>38</v>
      </c>
      <c r="E64" s="45" t="s">
        <v>54</v>
      </c>
      <c r="F64" s="45" t="s">
        <v>32</v>
      </c>
      <c r="G64" s="24" t="s">
        <v>34</v>
      </c>
      <c r="H64" s="98" t="s">
        <v>57</v>
      </c>
      <c r="I64" s="98" t="s">
        <v>32</v>
      </c>
      <c r="J64" s="99" t="s">
        <v>34</v>
      </c>
      <c r="K64" s="98" t="s">
        <v>57</v>
      </c>
      <c r="L64" s="98" t="s">
        <v>32</v>
      </c>
      <c r="M64" s="99" t="s">
        <v>34</v>
      </c>
      <c r="N64" s="98" t="s">
        <v>57</v>
      </c>
      <c r="O64" s="98" t="s">
        <v>32</v>
      </c>
      <c r="P64" s="99" t="s">
        <v>34</v>
      </c>
      <c r="Q64" s="98" t="s">
        <v>57</v>
      </c>
      <c r="R64" s="98" t="s">
        <v>32</v>
      </c>
      <c r="S64" s="99" t="s">
        <v>34</v>
      </c>
      <c r="T64" s="98" t="s">
        <v>57</v>
      </c>
      <c r="U64" s="98" t="s">
        <v>32</v>
      </c>
      <c r="V64" s="100" t="s">
        <v>34</v>
      </c>
      <c r="W64" s="13"/>
      <c r="X64" s="153"/>
      <c r="Y64" s="177"/>
      <c r="Z64" s="2"/>
    </row>
    <row r="65" spans="2:26" ht="12.75" customHeight="1" x14ac:dyDescent="0.2">
      <c r="B65" s="50" t="s">
        <v>5</v>
      </c>
      <c r="C65" s="88">
        <v>492</v>
      </c>
      <c r="D65" s="60">
        <f>MROUND((C65/25)/6,0.5)</f>
        <v>3.5</v>
      </c>
      <c r="E65" s="47">
        <v>269</v>
      </c>
      <c r="F65" s="48">
        <f>ROUND(E65/C65,2)</f>
        <v>0.55000000000000004</v>
      </c>
      <c r="G65" s="89">
        <f>ROUND((E65/25)/6,1)</f>
        <v>1.8</v>
      </c>
      <c r="H65" s="106">
        <v>256</v>
      </c>
      <c r="I65" s="70">
        <f>ROUND(H65/C65,2)</f>
        <v>0.52</v>
      </c>
      <c r="J65" s="71">
        <f>ROUND((H65/25)/6,1)</f>
        <v>1.7</v>
      </c>
      <c r="K65" s="72">
        <v>252</v>
      </c>
      <c r="L65" s="70">
        <f>ROUND(K65/C65,2)</f>
        <v>0.51</v>
      </c>
      <c r="M65" s="71">
        <f>ROUND((K65/25)/6,1)</f>
        <v>1.7</v>
      </c>
      <c r="N65" s="69">
        <v>256</v>
      </c>
      <c r="O65" s="70">
        <f>ROUND(N65/C65,2)</f>
        <v>0.52</v>
      </c>
      <c r="P65" s="71">
        <f>ROUND((N65/25)/6,1)</f>
        <v>1.7</v>
      </c>
      <c r="Q65" s="72">
        <v>251</v>
      </c>
      <c r="R65" s="70">
        <f>ROUND(Q65/C65,2)</f>
        <v>0.51</v>
      </c>
      <c r="S65" s="71">
        <f>ROUND((Q65/25)/6,1)</f>
        <v>1.7</v>
      </c>
      <c r="T65" s="72">
        <v>248</v>
      </c>
      <c r="U65" s="70">
        <f>ROUND(T65/C65,2)</f>
        <v>0.5</v>
      </c>
      <c r="V65" s="111">
        <f>ROUND((T65/25)/6,1)</f>
        <v>1.7</v>
      </c>
      <c r="W65" s="13"/>
      <c r="X65" s="160"/>
      <c r="Y65" s="177"/>
      <c r="Z65" s="2"/>
    </row>
    <row r="66" spans="2:26" ht="12.75" customHeight="1" x14ac:dyDescent="0.2">
      <c r="B66" s="50" t="s">
        <v>36</v>
      </c>
      <c r="C66" s="88">
        <v>568</v>
      </c>
      <c r="D66" s="60">
        <f>MROUND((C66/25)/6,0.5)</f>
        <v>4</v>
      </c>
      <c r="E66" s="47">
        <v>252</v>
      </c>
      <c r="F66" s="48">
        <f>ROUND(E66/C66,2)</f>
        <v>0.44</v>
      </c>
      <c r="G66" s="90">
        <f>ROUND((E66/25)/6,1)</f>
        <v>1.7</v>
      </c>
      <c r="H66" s="106">
        <v>253</v>
      </c>
      <c r="I66" s="70">
        <f>ROUND(H66/C66,2)</f>
        <v>0.45</v>
      </c>
      <c r="J66" s="71">
        <f>ROUND((H66/25)/6,1)</f>
        <v>1.7</v>
      </c>
      <c r="K66" s="72">
        <v>247</v>
      </c>
      <c r="L66" s="70">
        <f>ROUND(K66/C66,2)</f>
        <v>0.43</v>
      </c>
      <c r="M66" s="71">
        <f>ROUND((K66/25)/6,1)</f>
        <v>1.6</v>
      </c>
      <c r="N66" s="69">
        <v>248</v>
      </c>
      <c r="O66" s="70">
        <f>ROUND(N66/C66,2)</f>
        <v>0.44</v>
      </c>
      <c r="P66" s="71">
        <f>ROUND((N66/25)/6,1)</f>
        <v>1.7</v>
      </c>
      <c r="Q66" s="72">
        <v>250</v>
      </c>
      <c r="R66" s="70">
        <f>ROUND(Q66/C66,2)</f>
        <v>0.44</v>
      </c>
      <c r="S66" s="71">
        <f>ROUND((Q66/25)/6,1)</f>
        <v>1.7</v>
      </c>
      <c r="T66" s="72">
        <v>249</v>
      </c>
      <c r="U66" s="70">
        <f>ROUND(T66/C66,2)</f>
        <v>0.44</v>
      </c>
      <c r="V66" s="111">
        <f>ROUND((T66/25)/6,1)</f>
        <v>1.7</v>
      </c>
      <c r="W66" s="13"/>
      <c r="X66" s="2"/>
      <c r="Y66" s="2"/>
      <c r="Z66" s="2"/>
    </row>
    <row r="67" spans="2:26" ht="12.75" customHeight="1" x14ac:dyDescent="0.2">
      <c r="B67" s="50" t="s">
        <v>11</v>
      </c>
      <c r="C67" s="88">
        <v>516</v>
      </c>
      <c r="D67" s="60">
        <f>MROUND((C67/25)/6,0.5)</f>
        <v>3.5</v>
      </c>
      <c r="E67" s="47">
        <v>405</v>
      </c>
      <c r="F67" s="48">
        <f>ROUND(E67/C67,2)</f>
        <v>0.78</v>
      </c>
      <c r="G67" s="89">
        <f>ROUND((E67/25)/6,1)</f>
        <v>2.7</v>
      </c>
      <c r="H67" s="107">
        <v>385</v>
      </c>
      <c r="I67" s="70">
        <f>ROUND(H67/C67,2)</f>
        <v>0.75</v>
      </c>
      <c r="J67" s="71">
        <f>ROUND((H67/25)/6,1)</f>
        <v>2.6</v>
      </c>
      <c r="K67" s="72">
        <v>373</v>
      </c>
      <c r="L67" s="70">
        <f>ROUND(K67/C67,2)</f>
        <v>0.72</v>
      </c>
      <c r="M67" s="71">
        <f>ROUND((K67/25)/6,1)</f>
        <v>2.5</v>
      </c>
      <c r="N67" s="69">
        <v>358</v>
      </c>
      <c r="O67" s="70">
        <f>ROUND(N67/C67,2)</f>
        <v>0.69</v>
      </c>
      <c r="P67" s="71">
        <f>ROUND((N67/25)/6,1)</f>
        <v>2.4</v>
      </c>
      <c r="Q67" s="72">
        <v>355</v>
      </c>
      <c r="R67" s="70">
        <f>ROUND(Q67/C67,2)</f>
        <v>0.69</v>
      </c>
      <c r="S67" s="71">
        <f>ROUND((Q67/25)/6,1)</f>
        <v>2.4</v>
      </c>
      <c r="T67" s="72">
        <v>359</v>
      </c>
      <c r="U67" s="70">
        <f>ROUND(T67/C67,2)</f>
        <v>0.7</v>
      </c>
      <c r="V67" s="111">
        <f>ROUND((T67/25)/6,1)</f>
        <v>2.4</v>
      </c>
      <c r="W67" s="13"/>
      <c r="X67" s="2"/>
      <c r="Y67" s="2"/>
      <c r="Z67" s="2"/>
    </row>
    <row r="68" spans="2:26" ht="12.75" customHeight="1" x14ac:dyDescent="0.2">
      <c r="B68" s="50" t="s">
        <v>19</v>
      </c>
      <c r="C68" s="88">
        <v>590</v>
      </c>
      <c r="D68" s="60">
        <f>MROUND((C68/25)/6,0.5)</f>
        <v>4</v>
      </c>
      <c r="E68" s="47">
        <v>382</v>
      </c>
      <c r="F68" s="48">
        <f>ROUND(E68/C68,2)</f>
        <v>0.65</v>
      </c>
      <c r="G68" s="89">
        <f>ROUND((E68/25)/6,1)</f>
        <v>2.5</v>
      </c>
      <c r="H68" s="106">
        <v>373</v>
      </c>
      <c r="I68" s="70">
        <f>ROUND(H68/C68,2)</f>
        <v>0.63</v>
      </c>
      <c r="J68" s="71">
        <f>ROUND((H68/25)/6,1)</f>
        <v>2.5</v>
      </c>
      <c r="K68" s="72">
        <v>363</v>
      </c>
      <c r="L68" s="70">
        <f>ROUND(K68/C68,2)</f>
        <v>0.62</v>
      </c>
      <c r="M68" s="71">
        <f>ROUND((K68/25)/6,1)</f>
        <v>2.4</v>
      </c>
      <c r="N68" s="69">
        <v>360</v>
      </c>
      <c r="O68" s="70">
        <f>ROUND(N68/C68,2)</f>
        <v>0.61</v>
      </c>
      <c r="P68" s="71">
        <f>ROUND((N68/25)/6,1)</f>
        <v>2.4</v>
      </c>
      <c r="Q68" s="72">
        <v>355</v>
      </c>
      <c r="R68" s="70">
        <f>ROUND(Q68/C68,2)</f>
        <v>0.6</v>
      </c>
      <c r="S68" s="71">
        <f>ROUND((Q68/25)/6,1)</f>
        <v>2.4</v>
      </c>
      <c r="T68" s="72">
        <v>343</v>
      </c>
      <c r="U68" s="70">
        <f>ROUND(T68/C68,2)</f>
        <v>0.57999999999999996</v>
      </c>
      <c r="V68" s="111">
        <f>ROUND((T68/25)/6,1)</f>
        <v>2.2999999999999998</v>
      </c>
      <c r="W68" s="13"/>
    </row>
    <row r="69" spans="2:26" ht="12.75" customHeight="1" x14ac:dyDescent="0.2">
      <c r="B69" s="50" t="s">
        <v>37</v>
      </c>
      <c r="C69" s="88">
        <v>381</v>
      </c>
      <c r="D69" s="60">
        <f>MROUND((C69/25)/6,0.5)</f>
        <v>2.5</v>
      </c>
      <c r="E69" s="47">
        <v>264</v>
      </c>
      <c r="F69" s="48">
        <f>ROUND(E69/C69,2)</f>
        <v>0.69</v>
      </c>
      <c r="G69" s="90">
        <f>ROUND((E69/25)/6,1)</f>
        <v>1.8</v>
      </c>
      <c r="H69" s="106">
        <v>270</v>
      </c>
      <c r="I69" s="70">
        <f>ROUND(H69/C69,2)</f>
        <v>0.71</v>
      </c>
      <c r="J69" s="71">
        <f>ROUND((H69/25)/6,1)</f>
        <v>1.8</v>
      </c>
      <c r="K69" s="72">
        <v>258</v>
      </c>
      <c r="L69" s="70">
        <f>ROUND(K69/C69,2)</f>
        <v>0.68</v>
      </c>
      <c r="M69" s="71">
        <f>ROUND((K69/25)/6,1)</f>
        <v>1.7</v>
      </c>
      <c r="N69" s="69">
        <v>258</v>
      </c>
      <c r="O69" s="70">
        <f>ROUND(N69/C69,2)</f>
        <v>0.68</v>
      </c>
      <c r="P69" s="71">
        <f>ROUND((N69/25)/6,1)</f>
        <v>1.7</v>
      </c>
      <c r="Q69" s="72">
        <v>274</v>
      </c>
      <c r="R69" s="70">
        <f>ROUND(Q69/C69,2)</f>
        <v>0.72</v>
      </c>
      <c r="S69" s="71">
        <f>ROUND((Q69/25)/6,1)</f>
        <v>1.8</v>
      </c>
      <c r="T69" s="72">
        <v>284</v>
      </c>
      <c r="U69" s="70">
        <f>ROUND(T69/C69,2)</f>
        <v>0.75</v>
      </c>
      <c r="V69" s="111">
        <f>ROUND((T69/25)/6,1)</f>
        <v>1.9</v>
      </c>
      <c r="W69" s="13"/>
    </row>
    <row r="70" spans="2:26" ht="17.25" customHeight="1" thickBot="1" x14ac:dyDescent="0.25">
      <c r="B70" s="50" t="s">
        <v>23</v>
      </c>
      <c r="C70" s="92">
        <v>467</v>
      </c>
      <c r="D70" s="93">
        <f>MROUND((C70/25)/6,0.5)</f>
        <v>3</v>
      </c>
      <c r="E70" s="94">
        <v>433</v>
      </c>
      <c r="F70" s="95">
        <f>ROUND(E70/C70,2)</f>
        <v>0.93</v>
      </c>
      <c r="G70" s="96">
        <f>ROUND((E70/25)/6,1)</f>
        <v>2.9</v>
      </c>
      <c r="H70" s="132">
        <v>425</v>
      </c>
      <c r="I70" s="133">
        <f>ROUND(H70/C70,2)</f>
        <v>0.91</v>
      </c>
      <c r="J70" s="134">
        <f>ROUND((H70/25)/6,1)</f>
        <v>2.8</v>
      </c>
      <c r="K70" s="135">
        <v>430</v>
      </c>
      <c r="L70" s="133">
        <f>ROUND(K70/C70,2)</f>
        <v>0.92</v>
      </c>
      <c r="M70" s="134">
        <f>ROUND((K70/25)/6,1)</f>
        <v>2.9</v>
      </c>
      <c r="N70" s="136">
        <v>434</v>
      </c>
      <c r="O70" s="133">
        <f>ROUND(N70/C70,2)</f>
        <v>0.93</v>
      </c>
      <c r="P70" s="134">
        <f>ROUND((N70/25)/6,1)</f>
        <v>2.9</v>
      </c>
      <c r="Q70" s="135">
        <v>420</v>
      </c>
      <c r="R70" s="133">
        <f>ROUND(Q70/C70,2)</f>
        <v>0.9</v>
      </c>
      <c r="S70" s="134">
        <f>ROUND((Q70/25)/6,1)</f>
        <v>2.8</v>
      </c>
      <c r="T70" s="135">
        <v>433</v>
      </c>
      <c r="U70" s="133">
        <f>ROUND(T70/C70,2)</f>
        <v>0.93</v>
      </c>
      <c r="V70" s="137">
        <f>ROUND((T70/25)/6,1)</f>
        <v>2.9</v>
      </c>
    </row>
    <row r="71" spans="2:26" ht="11.25" customHeight="1" x14ac:dyDescent="0.2">
      <c r="B71" s="147" t="s">
        <v>87</v>
      </c>
      <c r="C71" s="142">
        <f>SUM(C65:C70)</f>
        <v>3014</v>
      </c>
      <c r="D71" s="127">
        <f>SUM(D65:D70)</f>
        <v>20.5</v>
      </c>
      <c r="E71" s="128">
        <f>SUM(E65:E70)</f>
        <v>2005</v>
      </c>
      <c r="F71" s="129">
        <f>E71/C71</f>
        <v>0.66522893165228936</v>
      </c>
      <c r="G71" s="130">
        <f t="shared" ref="G71:H71" si="7">SUM(G65:G70)</f>
        <v>13.4</v>
      </c>
      <c r="H71" s="128">
        <f t="shared" si="7"/>
        <v>1962</v>
      </c>
      <c r="I71" s="129">
        <f>H71/C71</f>
        <v>0.65096217650962174</v>
      </c>
      <c r="J71" s="130">
        <f t="shared" ref="J71:K71" si="8">SUM(J65:J70)</f>
        <v>13.100000000000001</v>
      </c>
      <c r="K71" s="128">
        <f t="shared" si="8"/>
        <v>1923</v>
      </c>
      <c r="L71" s="129">
        <f>K71/C71</f>
        <v>0.63802256138022562</v>
      </c>
      <c r="M71" s="130">
        <f t="shared" ref="M71:N71" si="9">SUM(M65:M70)</f>
        <v>12.799999999999999</v>
      </c>
      <c r="N71" s="128">
        <f t="shared" si="9"/>
        <v>1914</v>
      </c>
      <c r="O71" s="129">
        <f>N71/C71</f>
        <v>0.63503649635036497</v>
      </c>
      <c r="P71" s="130">
        <f t="shared" ref="P71:Q71" si="10">SUM(P65:P70)</f>
        <v>12.799999999999999</v>
      </c>
      <c r="Q71" s="128">
        <f t="shared" si="10"/>
        <v>1905</v>
      </c>
      <c r="R71" s="129">
        <f>Q71/C71</f>
        <v>0.63205043132050431</v>
      </c>
      <c r="S71" s="130">
        <f t="shared" ref="S71:T71" si="11">SUM(S65:S70)</f>
        <v>12.8</v>
      </c>
      <c r="T71" s="128">
        <f t="shared" si="11"/>
        <v>1916</v>
      </c>
      <c r="U71" s="129">
        <f>T71/C71</f>
        <v>0.63570006635700071</v>
      </c>
      <c r="V71" s="130">
        <f>SUM(V65:V70)</f>
        <v>12.9</v>
      </c>
    </row>
    <row r="72" spans="2:26" ht="14.25" customHeight="1" x14ac:dyDescent="0.2">
      <c r="B72" s="154" t="s">
        <v>88</v>
      </c>
      <c r="C72" s="142"/>
      <c r="D72" s="127">
        <f>D71/6</f>
        <v>3.4166666666666665</v>
      </c>
      <c r="E72" s="156"/>
      <c r="F72" s="130"/>
      <c r="G72" s="127">
        <f>G71/6</f>
        <v>2.2333333333333334</v>
      </c>
      <c r="H72" s="157"/>
      <c r="I72" s="131"/>
      <c r="J72" s="155">
        <f>J71/6</f>
        <v>2.1833333333333336</v>
      </c>
      <c r="K72" s="158"/>
      <c r="L72" s="155"/>
      <c r="M72" s="155">
        <f>M71/6</f>
        <v>2.1333333333333333</v>
      </c>
      <c r="N72" s="155"/>
      <c r="O72" s="155"/>
      <c r="P72" s="155">
        <f>P71/6</f>
        <v>2.1333333333333333</v>
      </c>
      <c r="Q72" s="158"/>
      <c r="R72" s="155"/>
      <c r="S72" s="155">
        <f>S71/6</f>
        <v>2.1333333333333333</v>
      </c>
      <c r="T72" s="158"/>
      <c r="U72" s="155"/>
      <c r="V72" s="155">
        <f>V71/6</f>
        <v>2.15</v>
      </c>
    </row>
    <row r="73" spans="2:26" s="2" customFormat="1" ht="14.25" customHeight="1" x14ac:dyDescent="0.2">
      <c r="B73" s="154" t="s">
        <v>89</v>
      </c>
      <c r="C73" s="142"/>
      <c r="D73" s="127"/>
      <c r="E73" s="128"/>
      <c r="F73" s="129"/>
      <c r="G73" s="162">
        <v>2</v>
      </c>
      <c r="H73" s="157"/>
      <c r="I73" s="157"/>
      <c r="J73" s="163">
        <v>2</v>
      </c>
      <c r="K73" s="164"/>
      <c r="L73" s="157"/>
      <c r="M73" s="163">
        <v>2</v>
      </c>
      <c r="N73" s="157"/>
      <c r="O73" s="157"/>
      <c r="P73" s="163">
        <v>2</v>
      </c>
      <c r="Q73" s="164"/>
      <c r="R73" s="157"/>
      <c r="S73" s="163">
        <v>2</v>
      </c>
      <c r="T73" s="164"/>
      <c r="U73" s="157"/>
      <c r="V73" s="163">
        <v>2</v>
      </c>
    </row>
    <row r="74" spans="2:26" s="2" customFormat="1" ht="14.25" customHeight="1" x14ac:dyDescent="0.2">
      <c r="B74" s="154" t="s">
        <v>90</v>
      </c>
      <c r="C74" s="142"/>
      <c r="D74" s="127"/>
      <c r="E74" s="128"/>
      <c r="F74" s="129"/>
      <c r="G74" s="170">
        <v>0</v>
      </c>
      <c r="H74" s="157"/>
      <c r="I74" s="157"/>
      <c r="J74" s="157">
        <v>0</v>
      </c>
      <c r="K74" s="164"/>
      <c r="L74" s="157"/>
      <c r="M74" s="157">
        <v>0</v>
      </c>
      <c r="N74" s="157"/>
      <c r="O74" s="157"/>
      <c r="P74" s="157">
        <v>0</v>
      </c>
      <c r="Q74" s="164"/>
      <c r="R74" s="157"/>
      <c r="S74" s="157">
        <v>0</v>
      </c>
      <c r="T74" s="164"/>
      <c r="U74" s="157"/>
      <c r="V74" s="157">
        <v>0</v>
      </c>
    </row>
    <row r="75" spans="2:26" s="2" customFormat="1" ht="15.75" customHeight="1" x14ac:dyDescent="0.2">
      <c r="B75" s="50"/>
      <c r="C75" s="141"/>
      <c r="D75" s="60"/>
      <c r="E75" s="47"/>
      <c r="F75" s="48"/>
      <c r="G75" s="126"/>
      <c r="H75" s="73"/>
      <c r="I75" s="70"/>
      <c r="J75" s="71"/>
      <c r="K75" s="72"/>
      <c r="L75" s="70"/>
      <c r="M75" s="71"/>
      <c r="N75" s="73"/>
      <c r="O75" s="70"/>
      <c r="P75" s="71"/>
      <c r="Q75" s="72"/>
      <c r="R75" s="70"/>
      <c r="S75" s="71"/>
      <c r="T75" s="72"/>
      <c r="U75" s="70"/>
      <c r="V75" s="71"/>
    </row>
    <row r="76" spans="2:26" ht="15" x14ac:dyDescent="0.2">
      <c r="B76" s="188" t="s">
        <v>100</v>
      </c>
      <c r="C76" s="31"/>
      <c r="D76" s="31"/>
      <c r="G76" s="31"/>
      <c r="H76" s="31"/>
      <c r="I76" s="31"/>
      <c r="J76" s="31"/>
      <c r="K76" s="31"/>
      <c r="L76" s="31"/>
      <c r="M76" s="31"/>
      <c r="N76" s="31"/>
      <c r="O76" s="31"/>
      <c r="Q76" s="31"/>
      <c r="U76" s="31"/>
      <c r="V76" s="31"/>
    </row>
    <row r="77" spans="2:26" ht="15" x14ac:dyDescent="0.2">
      <c r="B77" s="154" t="s">
        <v>89</v>
      </c>
      <c r="C77" s="31"/>
      <c r="D77" s="31"/>
      <c r="G77" s="163">
        <f>G73+G58+G45+G26</f>
        <v>7</v>
      </c>
      <c r="H77" s="31"/>
      <c r="I77" s="31"/>
      <c r="J77" s="163">
        <f>J73+J58+J45+J26</f>
        <v>7</v>
      </c>
      <c r="K77" s="31"/>
      <c r="L77" s="31"/>
      <c r="M77" s="163">
        <f>M73+M58+M45+M26</f>
        <v>8</v>
      </c>
      <c r="N77" s="31"/>
      <c r="O77" s="31"/>
      <c r="P77" s="163">
        <f>P73+P58+P45+P26</f>
        <v>7</v>
      </c>
      <c r="Q77" s="31"/>
      <c r="S77" s="163">
        <f>S73+S58+S45+S26</f>
        <v>6</v>
      </c>
      <c r="U77" s="31"/>
      <c r="V77" s="163">
        <f>V73+V58+V45+V26</f>
        <v>6</v>
      </c>
    </row>
    <row r="78" spans="2:26" ht="15" x14ac:dyDescent="0.2">
      <c r="B78" s="154" t="s">
        <v>90</v>
      </c>
      <c r="E78" s="31"/>
      <c r="F78" s="31"/>
      <c r="G78" s="168">
        <f>G74+G59+G46+G27</f>
        <v>2</v>
      </c>
      <c r="H78" s="31"/>
      <c r="I78" s="31"/>
      <c r="J78" s="168">
        <f>J74+J59+J46+J27</f>
        <v>3</v>
      </c>
      <c r="K78" s="31"/>
      <c r="L78" s="31"/>
      <c r="M78" s="168">
        <f>M74+M59+M46+M27</f>
        <v>4</v>
      </c>
      <c r="N78" s="31"/>
      <c r="O78" s="31"/>
      <c r="P78" s="168">
        <f>P74+P59+P46+P27</f>
        <v>5</v>
      </c>
      <c r="S78" s="168">
        <f>S74+S59+S46+S27</f>
        <v>5</v>
      </c>
      <c r="U78" s="31"/>
      <c r="V78" s="168">
        <f>V74+V59+V46+V27</f>
        <v>5</v>
      </c>
    </row>
    <row r="79" spans="2:26" ht="15" x14ac:dyDescent="0.2">
      <c r="B79" s="154" t="s">
        <v>101</v>
      </c>
      <c r="E79" s="31"/>
      <c r="F79" s="31"/>
      <c r="G79" s="189">
        <f>SUM(G77:G78)</f>
        <v>9</v>
      </c>
      <c r="H79" s="31"/>
      <c r="I79" s="31"/>
      <c r="J79" s="189">
        <f>SUM(J77:J78)</f>
        <v>10</v>
      </c>
      <c r="K79" s="31"/>
      <c r="L79" s="31"/>
      <c r="M79" s="189">
        <f>SUM(M77:M78)</f>
        <v>12</v>
      </c>
      <c r="N79" s="31"/>
      <c r="O79" s="31"/>
      <c r="P79" s="189">
        <f>SUM(P77:P78)</f>
        <v>12</v>
      </c>
      <c r="Q79" s="31"/>
      <c r="R79" s="31"/>
      <c r="S79" s="189">
        <f>SUM(S77:S78)</f>
        <v>11</v>
      </c>
      <c r="T79" s="31"/>
      <c r="U79" s="31"/>
      <c r="V79" s="189">
        <f>SUM(V77:V78)</f>
        <v>11</v>
      </c>
    </row>
    <row r="80" spans="2:26" ht="15" x14ac:dyDescent="0.2"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</row>
    <row r="81" spans="5:22" ht="15" x14ac:dyDescent="0.2"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5:22" ht="15" x14ac:dyDescent="0.2"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</row>
    <row r="83" spans="5:22" ht="15" x14ac:dyDescent="0.2"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</row>
    <row r="84" spans="5:22" ht="15" x14ac:dyDescent="0.2"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</row>
    <row r="85" spans="5:22" ht="15" x14ac:dyDescent="0.2"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</row>
  </sheetData>
  <mergeCells count="4">
    <mergeCell ref="C7:G7"/>
    <mergeCell ref="C36:G36"/>
    <mergeCell ref="C48:G48"/>
    <mergeCell ref="C62:G62"/>
  </mergeCells>
  <conditionalFormatting sqref="N76">
    <cfRule type="colorScale" priority="345">
      <colorScale>
        <cfvo type="percent" val="0"/>
        <cfvo type="percent" val="75"/>
        <color rgb="FFFF7128"/>
        <color theme="0"/>
      </colorScale>
    </cfRule>
  </conditionalFormatting>
  <conditionalFormatting sqref="Q76">
    <cfRule type="colorScale" priority="332">
      <colorScale>
        <cfvo type="percent" val="0"/>
        <cfvo type="percent" val="75"/>
        <color rgb="FFFF7128"/>
        <color theme="0"/>
      </colorScale>
    </cfRule>
  </conditionalFormatting>
  <conditionalFormatting sqref="G76:L76 D76:D77 F80:L64606 F78:F79">
    <cfRule type="colorScale" priority="360">
      <colorScale>
        <cfvo type="percent" val="0"/>
        <cfvo type="percent" val="75"/>
        <color rgb="FFFF7128"/>
        <color theme="0"/>
      </colorScale>
    </cfRule>
  </conditionalFormatting>
  <conditionalFormatting sqref="U76:V76 Q76 G76:O76 C76:D77 E80:V85 E78:F79">
    <cfRule type="colorScale" priority="361">
      <colorScale>
        <cfvo type="percent" val="0"/>
        <cfvo type="percent" val="75"/>
        <color rgb="FFFF7128"/>
        <color theme="0"/>
      </colorScale>
    </cfRule>
  </conditionalFormatting>
  <conditionalFormatting sqref="F24">
    <cfRule type="cellIs" dxfId="197" priority="242" operator="lessThanOrEqual">
      <formula>0.5</formula>
    </cfRule>
    <cfRule type="cellIs" dxfId="196" priority="243" operator="between">
      <formula>0.51</formula>
      <formula>0.6</formula>
    </cfRule>
  </conditionalFormatting>
  <conditionalFormatting sqref="G24">
    <cfRule type="cellIs" dxfId="195" priority="240" operator="lessThanOrEqual">
      <formula>1.5</formula>
    </cfRule>
    <cfRule type="cellIs" dxfId="194" priority="241" operator="between">
      <formula>1.6</formula>
      <formula>2</formula>
    </cfRule>
  </conditionalFormatting>
  <conditionalFormatting sqref="L24">
    <cfRule type="cellIs" dxfId="193" priority="238" operator="lessThanOrEqual">
      <formula>0.5</formula>
    </cfRule>
    <cfRule type="cellIs" dxfId="192" priority="239" operator="between">
      <formula>0.51</formula>
      <formula>0.6</formula>
    </cfRule>
  </conditionalFormatting>
  <conditionalFormatting sqref="M24">
    <cfRule type="cellIs" dxfId="191" priority="236" operator="lessThanOrEqual">
      <formula>1.5</formula>
    </cfRule>
    <cfRule type="cellIs" dxfId="190" priority="237" operator="between">
      <formula>1.6</formula>
      <formula>2</formula>
    </cfRule>
  </conditionalFormatting>
  <conditionalFormatting sqref="I24">
    <cfRule type="cellIs" dxfId="189" priority="234" operator="lessThanOrEqual">
      <formula>0.5</formula>
    </cfRule>
    <cfRule type="cellIs" dxfId="188" priority="235" operator="between">
      <formula>0.51</formula>
      <formula>0.6</formula>
    </cfRule>
  </conditionalFormatting>
  <conditionalFormatting sqref="J24">
    <cfRule type="cellIs" dxfId="187" priority="232" operator="lessThanOrEqual">
      <formula>1.5</formula>
    </cfRule>
    <cfRule type="cellIs" dxfId="186" priority="233" operator="between">
      <formula>1.6</formula>
      <formula>2</formula>
    </cfRule>
  </conditionalFormatting>
  <conditionalFormatting sqref="O24">
    <cfRule type="cellIs" dxfId="185" priority="230" operator="lessThanOrEqual">
      <formula>0.5</formula>
    </cfRule>
    <cfRule type="cellIs" dxfId="184" priority="231" operator="between">
      <formula>0.51</formula>
      <formula>0.6</formula>
    </cfRule>
  </conditionalFormatting>
  <conditionalFormatting sqref="P24">
    <cfRule type="cellIs" dxfId="183" priority="228" operator="lessThanOrEqual">
      <formula>1.5</formula>
    </cfRule>
    <cfRule type="cellIs" dxfId="182" priority="229" operator="between">
      <formula>1.6</formula>
      <formula>2</formula>
    </cfRule>
  </conditionalFormatting>
  <conditionalFormatting sqref="R24">
    <cfRule type="cellIs" dxfId="181" priority="226" operator="lessThanOrEqual">
      <formula>0.5</formula>
    </cfRule>
    <cfRule type="cellIs" dxfId="180" priority="227" operator="between">
      <formula>0.51</formula>
      <formula>0.6</formula>
    </cfRule>
  </conditionalFormatting>
  <conditionalFormatting sqref="S24">
    <cfRule type="cellIs" dxfId="179" priority="224" operator="lessThanOrEqual">
      <formula>1.5</formula>
    </cfRule>
    <cfRule type="cellIs" dxfId="178" priority="225" operator="between">
      <formula>1.6</formula>
      <formula>2</formula>
    </cfRule>
  </conditionalFormatting>
  <conditionalFormatting sqref="U24">
    <cfRule type="cellIs" dxfId="177" priority="222" operator="lessThanOrEqual">
      <formula>0.5</formula>
    </cfRule>
    <cfRule type="cellIs" dxfId="176" priority="223" operator="between">
      <formula>0.51</formula>
      <formula>0.6</formula>
    </cfRule>
  </conditionalFormatting>
  <conditionalFormatting sqref="V24">
    <cfRule type="cellIs" dxfId="175" priority="220" operator="lessThanOrEqual">
      <formula>1.5</formula>
    </cfRule>
    <cfRule type="cellIs" dxfId="174" priority="221" operator="between">
      <formula>1.6</formula>
      <formula>2</formula>
    </cfRule>
  </conditionalFormatting>
  <conditionalFormatting sqref="V43">
    <cfRule type="cellIs" dxfId="173" priority="190" operator="lessThanOrEqual">
      <formula>1.5</formula>
    </cfRule>
    <cfRule type="cellIs" dxfId="172" priority="191" operator="between">
      <formula>1.6</formula>
      <formula>2</formula>
    </cfRule>
  </conditionalFormatting>
  <conditionalFormatting sqref="V56">
    <cfRule type="cellIs" dxfId="171" priority="160" operator="lessThanOrEqual">
      <formula>1.5</formula>
    </cfRule>
    <cfRule type="cellIs" dxfId="170" priority="161" operator="between">
      <formula>1.6</formula>
      <formula>2</formula>
    </cfRule>
  </conditionalFormatting>
  <conditionalFormatting sqref="F43">
    <cfRule type="cellIs" dxfId="169" priority="212" operator="lessThanOrEqual">
      <formula>0.5</formula>
    </cfRule>
    <cfRule type="cellIs" dxfId="168" priority="213" operator="between">
      <formula>0.51</formula>
      <formula>0.6</formula>
    </cfRule>
  </conditionalFormatting>
  <conditionalFormatting sqref="G43">
    <cfRule type="cellIs" dxfId="167" priority="210" operator="lessThanOrEqual">
      <formula>1.5</formula>
    </cfRule>
    <cfRule type="cellIs" dxfId="166" priority="211" operator="between">
      <formula>1.6</formula>
      <formula>2</formula>
    </cfRule>
  </conditionalFormatting>
  <conditionalFormatting sqref="L43">
    <cfRule type="cellIs" dxfId="165" priority="208" operator="lessThanOrEqual">
      <formula>0.5</formula>
    </cfRule>
    <cfRule type="cellIs" dxfId="164" priority="209" operator="between">
      <formula>0.51</formula>
      <formula>0.6</formula>
    </cfRule>
  </conditionalFormatting>
  <conditionalFormatting sqref="M43">
    <cfRule type="cellIs" dxfId="163" priority="206" operator="lessThanOrEqual">
      <formula>1.5</formula>
    </cfRule>
    <cfRule type="cellIs" dxfId="162" priority="207" operator="between">
      <formula>1.6</formula>
      <formula>2</formula>
    </cfRule>
  </conditionalFormatting>
  <conditionalFormatting sqref="I43">
    <cfRule type="cellIs" dxfId="161" priority="204" operator="lessThanOrEqual">
      <formula>0.5</formula>
    </cfRule>
    <cfRule type="cellIs" dxfId="160" priority="205" operator="between">
      <formula>0.51</formula>
      <formula>0.6</formula>
    </cfRule>
  </conditionalFormatting>
  <conditionalFormatting sqref="J43">
    <cfRule type="cellIs" dxfId="159" priority="202" operator="lessThanOrEqual">
      <formula>1.5</formula>
    </cfRule>
    <cfRule type="cellIs" dxfId="158" priority="203" operator="between">
      <formula>1.6</formula>
      <formula>2</formula>
    </cfRule>
  </conditionalFormatting>
  <conditionalFormatting sqref="O43">
    <cfRule type="cellIs" dxfId="157" priority="200" operator="lessThanOrEqual">
      <formula>0.5</formula>
    </cfRule>
    <cfRule type="cellIs" dxfId="156" priority="201" operator="between">
      <formula>0.51</formula>
      <formula>0.6</formula>
    </cfRule>
  </conditionalFormatting>
  <conditionalFormatting sqref="P43">
    <cfRule type="cellIs" dxfId="155" priority="198" operator="lessThanOrEqual">
      <formula>1.5</formula>
    </cfRule>
    <cfRule type="cellIs" dxfId="154" priority="199" operator="between">
      <formula>1.6</formula>
      <formula>2</formula>
    </cfRule>
  </conditionalFormatting>
  <conditionalFormatting sqref="R43">
    <cfRule type="cellIs" dxfId="153" priority="196" operator="lessThanOrEqual">
      <formula>0.5</formula>
    </cfRule>
    <cfRule type="cellIs" dxfId="152" priority="197" operator="between">
      <formula>0.51</formula>
      <formula>0.6</formula>
    </cfRule>
  </conditionalFormatting>
  <conditionalFormatting sqref="S43">
    <cfRule type="cellIs" dxfId="151" priority="194" operator="lessThanOrEqual">
      <formula>1.5</formula>
    </cfRule>
    <cfRule type="cellIs" dxfId="150" priority="195" operator="between">
      <formula>1.6</formula>
      <formula>2</formula>
    </cfRule>
  </conditionalFormatting>
  <conditionalFormatting sqref="U43">
    <cfRule type="cellIs" dxfId="149" priority="192" operator="lessThanOrEqual">
      <formula>0.5</formula>
    </cfRule>
    <cfRule type="cellIs" dxfId="148" priority="193" operator="between">
      <formula>0.51</formula>
      <formula>0.6</formula>
    </cfRule>
  </conditionalFormatting>
  <conditionalFormatting sqref="F56">
    <cfRule type="cellIs" dxfId="147" priority="182" operator="lessThanOrEqual">
      <formula>0.5</formula>
    </cfRule>
    <cfRule type="cellIs" dxfId="146" priority="183" operator="between">
      <formula>0.51</formula>
      <formula>0.6</formula>
    </cfRule>
  </conditionalFormatting>
  <conditionalFormatting sqref="G56">
    <cfRule type="cellIs" dxfId="145" priority="180" operator="lessThanOrEqual">
      <formula>1.5</formula>
    </cfRule>
    <cfRule type="cellIs" dxfId="144" priority="181" operator="between">
      <formula>1.6</formula>
      <formula>2</formula>
    </cfRule>
  </conditionalFormatting>
  <conditionalFormatting sqref="L56">
    <cfRule type="cellIs" dxfId="143" priority="178" operator="lessThanOrEqual">
      <formula>0.5</formula>
    </cfRule>
    <cfRule type="cellIs" dxfId="142" priority="179" operator="between">
      <formula>0.51</formula>
      <formula>0.6</formula>
    </cfRule>
  </conditionalFormatting>
  <conditionalFormatting sqref="M56">
    <cfRule type="cellIs" dxfId="141" priority="176" operator="lessThanOrEqual">
      <formula>1.5</formula>
    </cfRule>
    <cfRule type="cellIs" dxfId="140" priority="177" operator="between">
      <formula>1.6</formula>
      <formula>2</formula>
    </cfRule>
  </conditionalFormatting>
  <conditionalFormatting sqref="I56">
    <cfRule type="cellIs" dxfId="139" priority="174" operator="lessThanOrEqual">
      <formula>0.5</formula>
    </cfRule>
    <cfRule type="cellIs" dxfId="138" priority="175" operator="between">
      <formula>0.51</formula>
      <formula>0.6</formula>
    </cfRule>
  </conditionalFormatting>
  <conditionalFormatting sqref="J56">
    <cfRule type="cellIs" dxfId="137" priority="172" operator="lessThanOrEqual">
      <formula>1.5</formula>
    </cfRule>
    <cfRule type="cellIs" dxfId="136" priority="173" operator="between">
      <formula>1.6</formula>
      <formula>2</formula>
    </cfRule>
  </conditionalFormatting>
  <conditionalFormatting sqref="O56">
    <cfRule type="cellIs" dxfId="135" priority="170" operator="lessThanOrEqual">
      <formula>0.5</formula>
    </cfRule>
    <cfRule type="cellIs" dxfId="134" priority="171" operator="between">
      <formula>0.51</formula>
      <formula>0.6</formula>
    </cfRule>
  </conditionalFormatting>
  <conditionalFormatting sqref="P56">
    <cfRule type="cellIs" dxfId="133" priority="168" operator="lessThanOrEqual">
      <formula>1.5</formula>
    </cfRule>
    <cfRule type="cellIs" dxfId="132" priority="169" operator="between">
      <formula>1.6</formula>
      <formula>2</formula>
    </cfRule>
  </conditionalFormatting>
  <conditionalFormatting sqref="R56">
    <cfRule type="cellIs" dxfId="131" priority="166" operator="lessThanOrEqual">
      <formula>0.5</formula>
    </cfRule>
    <cfRule type="cellIs" dxfId="130" priority="167" operator="between">
      <formula>0.51</formula>
      <formula>0.6</formula>
    </cfRule>
  </conditionalFormatting>
  <conditionalFormatting sqref="S56">
    <cfRule type="cellIs" dxfId="129" priority="164" operator="lessThanOrEqual">
      <formula>1.5</formula>
    </cfRule>
    <cfRule type="cellIs" dxfId="128" priority="165" operator="between">
      <formula>1.6</formula>
      <formula>2</formula>
    </cfRule>
  </conditionalFormatting>
  <conditionalFormatting sqref="U56">
    <cfRule type="cellIs" dxfId="127" priority="162" operator="lessThanOrEqual">
      <formula>0.5</formula>
    </cfRule>
    <cfRule type="cellIs" dxfId="126" priority="163" operator="between">
      <formula>0.51</formula>
      <formula>0.6</formula>
    </cfRule>
  </conditionalFormatting>
  <conditionalFormatting sqref="V71">
    <cfRule type="cellIs" dxfId="125" priority="130" operator="lessThanOrEqual">
      <formula>1.5</formula>
    </cfRule>
    <cfRule type="cellIs" dxfId="124" priority="131" operator="between">
      <formula>1.6</formula>
      <formula>2</formula>
    </cfRule>
  </conditionalFormatting>
  <conditionalFormatting sqref="F71">
    <cfRule type="cellIs" dxfId="123" priority="152" operator="lessThanOrEqual">
      <formula>0.5</formula>
    </cfRule>
    <cfRule type="cellIs" dxfId="122" priority="153" operator="between">
      <formula>0.51</formula>
      <formula>0.6</formula>
    </cfRule>
  </conditionalFormatting>
  <conditionalFormatting sqref="G71">
    <cfRule type="cellIs" dxfId="121" priority="150" operator="lessThanOrEqual">
      <formula>1.5</formula>
    </cfRule>
    <cfRule type="cellIs" dxfId="120" priority="151" operator="between">
      <formula>1.6</formula>
      <formula>2</formula>
    </cfRule>
  </conditionalFormatting>
  <conditionalFormatting sqref="L71">
    <cfRule type="cellIs" dxfId="119" priority="148" operator="lessThanOrEqual">
      <formula>0.5</formula>
    </cfRule>
    <cfRule type="cellIs" dxfId="118" priority="149" operator="between">
      <formula>0.51</formula>
      <formula>0.6</formula>
    </cfRule>
  </conditionalFormatting>
  <conditionalFormatting sqref="M71">
    <cfRule type="cellIs" dxfId="117" priority="146" operator="lessThanOrEqual">
      <formula>1.5</formula>
    </cfRule>
    <cfRule type="cellIs" dxfId="116" priority="147" operator="between">
      <formula>1.6</formula>
      <formula>2</formula>
    </cfRule>
  </conditionalFormatting>
  <conditionalFormatting sqref="I71">
    <cfRule type="cellIs" dxfId="115" priority="144" operator="lessThanOrEqual">
      <formula>0.5</formula>
    </cfRule>
    <cfRule type="cellIs" dxfId="114" priority="145" operator="between">
      <formula>0.51</formula>
      <formula>0.6</formula>
    </cfRule>
  </conditionalFormatting>
  <conditionalFormatting sqref="J71">
    <cfRule type="cellIs" dxfId="113" priority="142" operator="lessThanOrEqual">
      <formula>1.5</formula>
    </cfRule>
    <cfRule type="cellIs" dxfId="112" priority="143" operator="between">
      <formula>1.6</formula>
      <formula>2</formula>
    </cfRule>
  </conditionalFormatting>
  <conditionalFormatting sqref="O71">
    <cfRule type="cellIs" dxfId="111" priority="140" operator="lessThanOrEqual">
      <formula>0.5</formula>
    </cfRule>
    <cfRule type="cellIs" dxfId="110" priority="141" operator="between">
      <formula>0.51</formula>
      <formula>0.6</formula>
    </cfRule>
  </conditionalFormatting>
  <conditionalFormatting sqref="P71">
    <cfRule type="cellIs" dxfId="109" priority="138" operator="lessThanOrEqual">
      <formula>1.5</formula>
    </cfRule>
    <cfRule type="cellIs" dxfId="108" priority="139" operator="between">
      <formula>1.6</formula>
      <formula>2</formula>
    </cfRule>
  </conditionalFormatting>
  <conditionalFormatting sqref="R71">
    <cfRule type="cellIs" dxfId="107" priority="136" operator="lessThanOrEqual">
      <formula>0.5</formula>
    </cfRule>
    <cfRule type="cellIs" dxfId="106" priority="137" operator="between">
      <formula>0.51</formula>
      <formula>0.6</formula>
    </cfRule>
  </conditionalFormatting>
  <conditionalFormatting sqref="S71">
    <cfRule type="cellIs" dxfId="105" priority="134" operator="lessThanOrEqual">
      <formula>1.5</formula>
    </cfRule>
    <cfRule type="cellIs" dxfId="104" priority="135" operator="between">
      <formula>1.6</formula>
      <formula>2</formula>
    </cfRule>
  </conditionalFormatting>
  <conditionalFormatting sqref="U71">
    <cfRule type="cellIs" dxfId="103" priority="132" operator="lessThanOrEqual">
      <formula>0.5</formula>
    </cfRule>
    <cfRule type="cellIs" dxfId="102" priority="133" operator="between">
      <formula>0.51</formula>
      <formula>0.6</formula>
    </cfRule>
  </conditionalFormatting>
  <conditionalFormatting sqref="V25 S25 P25 M25 J25 G25 D25">
    <cfRule type="cellIs" dxfId="101" priority="128" operator="lessThanOrEqual">
      <formula>1.5</formula>
    </cfRule>
  </conditionalFormatting>
  <conditionalFormatting sqref="V25 S25 P25 M25 J25 G25 D25">
    <cfRule type="cellIs" dxfId="100" priority="129" operator="between">
      <formula>1.6</formula>
      <formula>2</formula>
    </cfRule>
  </conditionalFormatting>
  <conditionalFormatting sqref="I8:I9">
    <cfRule type="colorScale" priority="123">
      <colorScale>
        <cfvo type="percent" val="0"/>
        <cfvo type="percent" val="75"/>
        <color rgb="FFFF7128"/>
        <color theme="0"/>
      </colorScale>
    </cfRule>
  </conditionalFormatting>
  <conditionalFormatting sqref="O8:O9">
    <cfRule type="colorScale" priority="122">
      <colorScale>
        <cfvo type="percent" val="0"/>
        <cfvo type="percent" val="75"/>
        <color rgb="FFFF7128"/>
        <color theme="0"/>
      </colorScale>
    </cfRule>
  </conditionalFormatting>
  <conditionalFormatting sqref="G10:G15 G17:G23">
    <cfRule type="cellIs" dxfId="99" priority="120" operator="lessThanOrEqual">
      <formula>1.5</formula>
    </cfRule>
    <cfRule type="cellIs" dxfId="98" priority="121" operator="between">
      <formula>1.6</formula>
      <formula>2</formula>
    </cfRule>
  </conditionalFormatting>
  <conditionalFormatting sqref="F10:F15 F17:F23">
    <cfRule type="cellIs" dxfId="97" priority="118" operator="lessThanOrEqual">
      <formula>0.5</formula>
    </cfRule>
    <cfRule type="cellIs" dxfId="96" priority="119" operator="between">
      <formula>0.51</formula>
      <formula>0.6</formula>
    </cfRule>
  </conditionalFormatting>
  <conditionalFormatting sqref="L10:L11 I10:I11 I15 L13 L20:L23 L15 L17:L18 I17:I23">
    <cfRule type="cellIs" dxfId="95" priority="116" operator="lessThanOrEqual">
      <formula>0.5</formula>
    </cfRule>
    <cfRule type="cellIs" dxfId="94" priority="117" operator="between">
      <formula>0.51</formula>
      <formula>0.6</formula>
    </cfRule>
  </conditionalFormatting>
  <conditionalFormatting sqref="I12">
    <cfRule type="cellIs" dxfId="93" priority="114" operator="lessThanOrEqual">
      <formula>0.5</formula>
    </cfRule>
    <cfRule type="cellIs" dxfId="92" priority="115" operator="between">
      <formula>0.51</formula>
      <formula>0.6</formula>
    </cfRule>
  </conditionalFormatting>
  <conditionalFormatting sqref="L12">
    <cfRule type="cellIs" dxfId="91" priority="112" operator="lessThanOrEqual">
      <formula>0.5</formula>
    </cfRule>
    <cfRule type="cellIs" dxfId="90" priority="113" operator="between">
      <formula>0.51</formula>
      <formula>0.6</formula>
    </cfRule>
  </conditionalFormatting>
  <conditionalFormatting sqref="I13">
    <cfRule type="cellIs" dxfId="89" priority="110" operator="lessThanOrEqual">
      <formula>0.5</formula>
    </cfRule>
    <cfRule type="cellIs" dxfId="88" priority="111" operator="between">
      <formula>0.51</formula>
      <formula>0.6</formula>
    </cfRule>
  </conditionalFormatting>
  <conditionalFormatting sqref="L19">
    <cfRule type="cellIs" dxfId="87" priority="108" operator="lessThanOrEqual">
      <formula>0.5</formula>
    </cfRule>
    <cfRule type="cellIs" dxfId="86" priority="109" operator="between">
      <formula>0.51</formula>
      <formula>0.6</formula>
    </cfRule>
  </conditionalFormatting>
  <conditionalFormatting sqref="R10:R11 O10:O11 O14:O15 R15 R20:R23 R17:R18 O17:O23">
    <cfRule type="cellIs" dxfId="85" priority="106" operator="lessThanOrEqual">
      <formula>0.5</formula>
    </cfRule>
    <cfRule type="cellIs" dxfId="84" priority="107" operator="between">
      <formula>0.51</formula>
      <formula>0.6</formula>
    </cfRule>
  </conditionalFormatting>
  <conditionalFormatting sqref="O12">
    <cfRule type="cellIs" dxfId="83" priority="104" operator="lessThanOrEqual">
      <formula>0.5</formula>
    </cfRule>
    <cfRule type="cellIs" dxfId="82" priority="105" operator="between">
      <formula>0.51</formula>
      <formula>0.6</formula>
    </cfRule>
  </conditionalFormatting>
  <conditionalFormatting sqref="R12">
    <cfRule type="cellIs" dxfId="81" priority="102" operator="lessThanOrEqual">
      <formula>0.5</formula>
    </cfRule>
    <cfRule type="cellIs" dxfId="80" priority="103" operator="between">
      <formula>0.51</formula>
      <formula>0.6</formula>
    </cfRule>
  </conditionalFormatting>
  <conditionalFormatting sqref="O13">
    <cfRule type="cellIs" dxfId="79" priority="100" operator="lessThanOrEqual">
      <formula>0.5</formula>
    </cfRule>
    <cfRule type="cellIs" dxfId="78" priority="101" operator="between">
      <formula>0.51</formula>
      <formula>0.6</formula>
    </cfRule>
  </conditionalFormatting>
  <conditionalFormatting sqref="R19">
    <cfRule type="cellIs" dxfId="77" priority="98" operator="lessThanOrEqual">
      <formula>0.5</formula>
    </cfRule>
    <cfRule type="cellIs" dxfId="76" priority="99" operator="between">
      <formula>0.51</formula>
      <formula>0.6</formula>
    </cfRule>
  </conditionalFormatting>
  <conditionalFormatting sqref="U10:U11 U15 U20:U23 U17:U18">
    <cfRule type="cellIs" dxfId="75" priority="96" operator="lessThanOrEqual">
      <formula>0.5</formula>
    </cfRule>
    <cfRule type="cellIs" dxfId="74" priority="97" operator="between">
      <formula>0.51</formula>
      <formula>0.6</formula>
    </cfRule>
  </conditionalFormatting>
  <conditionalFormatting sqref="U12">
    <cfRule type="cellIs" dxfId="73" priority="94" stopIfTrue="1" operator="lessThanOrEqual">
      <formula>0.5</formula>
    </cfRule>
    <cfRule type="cellIs" dxfId="72" priority="95" operator="between">
      <formula>0.51</formula>
      <formula>0.6</formula>
    </cfRule>
  </conditionalFormatting>
  <conditionalFormatting sqref="U19">
    <cfRule type="cellIs" dxfId="71" priority="92" operator="lessThanOrEqual">
      <formula>0.5</formula>
    </cfRule>
    <cfRule type="cellIs" dxfId="70" priority="93" operator="between">
      <formula>0.51</formula>
      <formula>0.6</formula>
    </cfRule>
  </conditionalFormatting>
  <conditionalFormatting sqref="I14">
    <cfRule type="cellIs" dxfId="69" priority="90" stopIfTrue="1" operator="lessThanOrEqual">
      <formula>0.5</formula>
    </cfRule>
    <cfRule type="cellIs" dxfId="68" priority="91" operator="between">
      <formula>0.51</formula>
      <formula>0.6</formula>
    </cfRule>
  </conditionalFormatting>
  <conditionalFormatting sqref="L14">
    <cfRule type="cellIs" dxfId="67" priority="88" operator="lessThanOrEqual">
      <formula>0.5</formula>
    </cfRule>
    <cfRule type="cellIs" dxfId="66" priority="89" operator="between">
      <formula>0.51</formula>
      <formula>0.6</formula>
    </cfRule>
  </conditionalFormatting>
  <conditionalFormatting sqref="U13:U14 R13:R14">
    <cfRule type="cellIs" dxfId="65" priority="86" operator="lessThanOrEqual">
      <formula>0.5</formula>
    </cfRule>
    <cfRule type="cellIs" dxfId="64" priority="87" operator="between">
      <formula>0.51</formula>
      <formula>0.6</formula>
    </cfRule>
  </conditionalFormatting>
  <conditionalFormatting sqref="U16 R16 O16 L16 I16 F16">
    <cfRule type="cellIs" dxfId="63" priority="84" operator="lessThanOrEqual">
      <formula>0.5</formula>
    </cfRule>
    <cfRule type="cellIs" dxfId="62" priority="85" operator="between">
      <formula>0.51</formula>
      <formula>0.6</formula>
    </cfRule>
  </conditionalFormatting>
  <conditionalFormatting sqref="L8:L9">
    <cfRule type="colorScale" priority="124">
      <colorScale>
        <cfvo type="percent" val="0"/>
        <cfvo type="percent" val="75"/>
        <color rgb="FFFF7128"/>
        <color theme="0"/>
      </colorScale>
    </cfRule>
  </conditionalFormatting>
  <conditionalFormatting sqref="R8:R9">
    <cfRule type="colorScale" priority="125">
      <colorScale>
        <cfvo type="percent" val="0"/>
        <cfvo type="percent" val="75"/>
        <color rgb="FFFF7128"/>
        <color theme="0"/>
      </colorScale>
    </cfRule>
  </conditionalFormatting>
  <conditionalFormatting sqref="U8:U9">
    <cfRule type="colorScale" priority="126">
      <colorScale>
        <cfvo type="percent" val="0"/>
        <cfvo type="percent" val="75"/>
        <color rgb="FFFF7128"/>
        <color theme="0"/>
      </colorScale>
    </cfRule>
  </conditionalFormatting>
  <conditionalFormatting sqref="F8:F9">
    <cfRule type="colorScale" priority="127">
      <colorScale>
        <cfvo type="percent" val="0"/>
        <cfvo type="percent" val="75"/>
        <color rgb="FFFF7128"/>
        <color theme="0"/>
      </colorScale>
    </cfRule>
  </conditionalFormatting>
  <conditionalFormatting sqref="J10:J23 M10:M23 P10:P23 S10:S23 V10:V23">
    <cfRule type="cellIs" dxfId="61" priority="83" operator="between">
      <formula>1.6</formula>
      <formula>2</formula>
    </cfRule>
  </conditionalFormatting>
  <conditionalFormatting sqref="J10:J23 M10:M23 P10:P23 S10:S23 V10:V23">
    <cfRule type="cellIs" dxfId="60" priority="82" operator="lessThanOrEqual">
      <formula>1.5</formula>
    </cfRule>
  </conditionalFormatting>
  <conditionalFormatting sqref="G16">
    <cfRule type="cellIs" dxfId="59" priority="80" operator="lessThanOrEqual">
      <formula>1.5</formula>
    </cfRule>
    <cfRule type="cellIs" dxfId="58" priority="81" operator="between">
      <formula>1.6</formula>
      <formula>2</formula>
    </cfRule>
  </conditionalFormatting>
  <conditionalFormatting sqref="G40">
    <cfRule type="cellIs" dxfId="57" priority="78" operator="lessThanOrEqual">
      <formula>1.5</formula>
    </cfRule>
    <cfRule type="cellIs" dxfId="56" priority="79" operator="between">
      <formula>1.6</formula>
      <formula>2</formula>
    </cfRule>
  </conditionalFormatting>
  <conditionalFormatting sqref="F40">
    <cfRule type="cellIs" dxfId="55" priority="76" operator="lessThanOrEqual">
      <formula>0.5</formula>
    </cfRule>
    <cfRule type="cellIs" dxfId="54" priority="77" operator="between">
      <formula>0.51</formula>
      <formula>0.6</formula>
    </cfRule>
  </conditionalFormatting>
  <conditionalFormatting sqref="L40 I40">
    <cfRule type="cellIs" dxfId="53" priority="74" operator="lessThanOrEqual">
      <formula>0.5</formula>
    </cfRule>
    <cfRule type="cellIs" dxfId="52" priority="75" operator="between">
      <formula>0.51</formula>
      <formula>0.6</formula>
    </cfRule>
  </conditionalFormatting>
  <conditionalFormatting sqref="R40 O40">
    <cfRule type="cellIs" dxfId="51" priority="72" operator="lessThanOrEqual">
      <formula>0.5</formula>
    </cfRule>
    <cfRule type="cellIs" dxfId="50" priority="73" operator="between">
      <formula>0.51</formula>
      <formula>0.6</formula>
    </cfRule>
  </conditionalFormatting>
  <conditionalFormatting sqref="U40">
    <cfRule type="cellIs" dxfId="49" priority="70" operator="lessThanOrEqual">
      <formula>0.5</formula>
    </cfRule>
    <cfRule type="cellIs" dxfId="48" priority="71" operator="between">
      <formula>0.51</formula>
      <formula>0.6</formula>
    </cfRule>
  </conditionalFormatting>
  <conditionalFormatting sqref="G42">
    <cfRule type="cellIs" dxfId="47" priority="68" operator="lessThanOrEqual">
      <formula>1.5</formula>
    </cfRule>
    <cfRule type="cellIs" dxfId="46" priority="69" operator="between">
      <formula>1.6</formula>
      <formula>2</formula>
    </cfRule>
  </conditionalFormatting>
  <conditionalFormatting sqref="F42">
    <cfRule type="cellIs" dxfId="45" priority="66" operator="lessThanOrEqual">
      <formula>0.5</formula>
    </cfRule>
    <cfRule type="cellIs" dxfId="44" priority="67" operator="between">
      <formula>0.51</formula>
      <formula>0.6</formula>
    </cfRule>
  </conditionalFormatting>
  <conditionalFormatting sqref="U42 R42 O42 L42 I42">
    <cfRule type="cellIs" dxfId="43" priority="64" operator="lessThanOrEqual">
      <formula>0.5</formula>
    </cfRule>
    <cfRule type="cellIs" dxfId="42" priority="65" operator="between">
      <formula>0.51</formula>
      <formula>0.6</formula>
    </cfRule>
  </conditionalFormatting>
  <conditionalFormatting sqref="J42 M42 P42 S42 V42 J40 M40 P40 S40 V40">
    <cfRule type="cellIs" dxfId="41" priority="63" operator="between">
      <formula>1.6</formula>
      <formula>2</formula>
    </cfRule>
  </conditionalFormatting>
  <conditionalFormatting sqref="J42 M42 P42 S42 V42 J40 M40 P40 S40 V40">
    <cfRule type="cellIs" dxfId="40" priority="62" operator="lessThanOrEqual">
      <formula>1.5</formula>
    </cfRule>
  </conditionalFormatting>
  <conditionalFormatting sqref="G39">
    <cfRule type="cellIs" dxfId="39" priority="60" operator="lessThanOrEqual">
      <formula>1.5</formula>
    </cfRule>
    <cfRule type="cellIs" dxfId="38" priority="61" operator="between">
      <formula>1.6</formula>
      <formula>2</formula>
    </cfRule>
  </conditionalFormatting>
  <conditionalFormatting sqref="F39">
    <cfRule type="cellIs" dxfId="37" priority="58" operator="lessThanOrEqual">
      <formula>0.5</formula>
    </cfRule>
    <cfRule type="cellIs" dxfId="36" priority="59" operator="between">
      <formula>0.51</formula>
      <formula>0.6</formula>
    </cfRule>
  </conditionalFormatting>
  <conditionalFormatting sqref="U39 R39 O39 L39 I39">
    <cfRule type="cellIs" dxfId="35" priority="56" operator="lessThanOrEqual">
      <formula>0.5</formula>
    </cfRule>
    <cfRule type="cellIs" dxfId="34" priority="57" operator="between">
      <formula>0.51</formula>
      <formula>0.6</formula>
    </cfRule>
  </conditionalFormatting>
  <conditionalFormatting sqref="V39 S39 P39 M39 J39">
    <cfRule type="cellIs" dxfId="33" priority="55" operator="between">
      <formula>1.6</formula>
      <formula>2</formula>
    </cfRule>
  </conditionalFormatting>
  <conditionalFormatting sqref="V39 S39 P39 M39 J39">
    <cfRule type="cellIs" dxfId="32" priority="54" operator="lessThanOrEqual">
      <formula>1.5</formula>
    </cfRule>
  </conditionalFormatting>
  <conditionalFormatting sqref="I37:I38">
    <cfRule type="colorScale" priority="49">
      <colorScale>
        <cfvo type="percent" val="0"/>
        <cfvo type="percent" val="75"/>
        <color rgb="FFFF7128"/>
        <color theme="0"/>
      </colorScale>
    </cfRule>
  </conditionalFormatting>
  <conditionalFormatting sqref="O37:O38">
    <cfRule type="colorScale" priority="48">
      <colorScale>
        <cfvo type="percent" val="0"/>
        <cfvo type="percent" val="75"/>
        <color rgb="FFFF7128"/>
        <color theme="0"/>
      </colorScale>
    </cfRule>
  </conditionalFormatting>
  <conditionalFormatting sqref="L37:L38">
    <cfRule type="colorScale" priority="50">
      <colorScale>
        <cfvo type="percent" val="0"/>
        <cfvo type="percent" val="75"/>
        <color rgb="FFFF7128"/>
        <color theme="0"/>
      </colorScale>
    </cfRule>
  </conditionalFormatting>
  <conditionalFormatting sqref="R37:R38">
    <cfRule type="colorScale" priority="51">
      <colorScale>
        <cfvo type="percent" val="0"/>
        <cfvo type="percent" val="75"/>
        <color rgb="FFFF7128"/>
        <color theme="0"/>
      </colorScale>
    </cfRule>
  </conditionalFormatting>
  <conditionalFormatting sqref="U37:U38">
    <cfRule type="colorScale" priority="52">
      <colorScale>
        <cfvo type="percent" val="0"/>
        <cfvo type="percent" val="75"/>
        <color rgb="FFFF7128"/>
        <color theme="0"/>
      </colorScale>
    </cfRule>
  </conditionalFormatting>
  <conditionalFormatting sqref="F37:F38">
    <cfRule type="colorScale" priority="53">
      <colorScale>
        <cfvo type="percent" val="0"/>
        <cfvo type="percent" val="75"/>
        <color rgb="FFFF7128"/>
        <color theme="0"/>
      </colorScale>
    </cfRule>
  </conditionalFormatting>
  <conditionalFormatting sqref="G52:G55">
    <cfRule type="cellIs" dxfId="31" priority="46" operator="lessThanOrEqual">
      <formula>1.5</formula>
    </cfRule>
    <cfRule type="cellIs" dxfId="30" priority="47" operator="between">
      <formula>1.6</formula>
      <formula>2</formula>
    </cfRule>
  </conditionalFormatting>
  <conditionalFormatting sqref="F52:F55">
    <cfRule type="cellIs" dxfId="29" priority="44" operator="lessThanOrEqual">
      <formula>0.5</formula>
    </cfRule>
    <cfRule type="cellIs" dxfId="28" priority="45" operator="between">
      <formula>0.51</formula>
      <formula>0.6</formula>
    </cfRule>
  </conditionalFormatting>
  <conditionalFormatting sqref="I53:I55 L53:L55">
    <cfRule type="cellIs" dxfId="27" priority="42" operator="lessThanOrEqual">
      <formula>0.5</formula>
    </cfRule>
    <cfRule type="cellIs" dxfId="26" priority="43" operator="between">
      <formula>0.51</formula>
      <formula>0.6</formula>
    </cfRule>
  </conditionalFormatting>
  <conditionalFormatting sqref="I52">
    <cfRule type="cellIs" dxfId="25" priority="40" operator="lessThanOrEqual">
      <formula>0.5</formula>
    </cfRule>
    <cfRule type="cellIs" dxfId="24" priority="41" operator="between">
      <formula>0.51</formula>
      <formula>0.6</formula>
    </cfRule>
  </conditionalFormatting>
  <conditionalFormatting sqref="L52">
    <cfRule type="cellIs" dxfId="23" priority="38" operator="lessThanOrEqual">
      <formula>0.5</formula>
    </cfRule>
    <cfRule type="cellIs" dxfId="22" priority="39" operator="between">
      <formula>0.51</formula>
      <formula>0.6</formula>
    </cfRule>
  </conditionalFormatting>
  <conditionalFormatting sqref="O53:O55 R53:R55">
    <cfRule type="cellIs" dxfId="21" priority="36" operator="lessThanOrEqual">
      <formula>0.5</formula>
    </cfRule>
    <cfRule type="cellIs" dxfId="20" priority="37" operator="between">
      <formula>0.51</formula>
      <formula>0.6</formula>
    </cfRule>
  </conditionalFormatting>
  <conditionalFormatting sqref="U53:U55">
    <cfRule type="cellIs" dxfId="19" priority="34" operator="lessThanOrEqual">
      <formula>0.5</formula>
    </cfRule>
    <cfRule type="cellIs" dxfId="18" priority="35" operator="between">
      <formula>0.51</formula>
      <formula>0.6</formula>
    </cfRule>
  </conditionalFormatting>
  <conditionalFormatting sqref="U52 R52 O52">
    <cfRule type="cellIs" dxfId="17" priority="32" operator="lessThanOrEqual">
      <formula>0.5</formula>
    </cfRule>
    <cfRule type="cellIs" dxfId="16" priority="33" operator="between">
      <formula>0.51</formula>
      <formula>0.6</formula>
    </cfRule>
  </conditionalFormatting>
  <conditionalFormatting sqref="J52:J55 M52:M55 P52:P55 S52:S55 V52:V55">
    <cfRule type="cellIs" dxfId="15" priority="31" operator="between">
      <formula>1.6</formula>
      <formula>2</formula>
    </cfRule>
  </conditionalFormatting>
  <conditionalFormatting sqref="J52:J55 M52:M55 P52:P55 S52:S55 V52:V55">
    <cfRule type="cellIs" dxfId="14" priority="30" operator="lessThanOrEqual">
      <formula>1.5</formula>
    </cfRule>
  </conditionalFormatting>
  <conditionalFormatting sqref="I49:I50">
    <cfRule type="colorScale" priority="25">
      <colorScale>
        <cfvo type="percent" val="0"/>
        <cfvo type="percent" val="75"/>
        <color rgb="FFFF7128"/>
        <color theme="0"/>
      </colorScale>
    </cfRule>
  </conditionalFormatting>
  <conditionalFormatting sqref="O49:O50">
    <cfRule type="colorScale" priority="24">
      <colorScale>
        <cfvo type="percent" val="0"/>
        <cfvo type="percent" val="75"/>
        <color rgb="FFFF7128"/>
        <color theme="0"/>
      </colorScale>
    </cfRule>
  </conditionalFormatting>
  <conditionalFormatting sqref="L49:L50">
    <cfRule type="colorScale" priority="26">
      <colorScale>
        <cfvo type="percent" val="0"/>
        <cfvo type="percent" val="75"/>
        <color rgb="FFFF7128"/>
        <color theme="0"/>
      </colorScale>
    </cfRule>
  </conditionalFormatting>
  <conditionalFormatting sqref="R49:R50">
    <cfRule type="colorScale" priority="27">
      <colorScale>
        <cfvo type="percent" val="0"/>
        <cfvo type="percent" val="75"/>
        <color rgb="FFFF7128"/>
        <color theme="0"/>
      </colorScale>
    </cfRule>
  </conditionalFormatting>
  <conditionalFormatting sqref="U49:U50">
    <cfRule type="colorScale" priority="28">
      <colorScale>
        <cfvo type="percent" val="0"/>
        <cfvo type="percent" val="75"/>
        <color rgb="FFFF7128"/>
        <color theme="0"/>
      </colorScale>
    </cfRule>
  </conditionalFormatting>
  <conditionalFormatting sqref="F49:F50">
    <cfRule type="colorScale" priority="29">
      <colorScale>
        <cfvo type="percent" val="0"/>
        <cfvo type="percent" val="75"/>
        <color rgb="FFFF7128"/>
        <color theme="0"/>
      </colorScale>
    </cfRule>
  </conditionalFormatting>
  <conditionalFormatting sqref="G68:G70 G65:G66">
    <cfRule type="cellIs" dxfId="13" priority="22" operator="lessThanOrEqual">
      <formula>1.5</formula>
    </cfRule>
    <cfRule type="cellIs" dxfId="12" priority="23" operator="between">
      <formula>1.6</formula>
      <formula>2</formula>
    </cfRule>
  </conditionalFormatting>
  <conditionalFormatting sqref="F68:F70 F65:F66">
    <cfRule type="cellIs" dxfId="11" priority="20" operator="lessThanOrEqual">
      <formula>0.5</formula>
    </cfRule>
    <cfRule type="cellIs" dxfId="10" priority="21" operator="between">
      <formula>0.51</formula>
      <formula>0.6</formula>
    </cfRule>
  </conditionalFormatting>
  <conditionalFormatting sqref="L68:L70 I68:I70 L66 I65:I66">
    <cfRule type="cellIs" dxfId="9" priority="18" operator="lessThanOrEqual">
      <formula>0.5</formula>
    </cfRule>
    <cfRule type="cellIs" dxfId="8" priority="19" operator="between">
      <formula>0.51</formula>
      <formula>0.6</formula>
    </cfRule>
  </conditionalFormatting>
  <conditionalFormatting sqref="R68:R70 O68:O70 O66 R66">
    <cfRule type="cellIs" dxfId="7" priority="16" operator="lessThanOrEqual">
      <formula>0.5</formula>
    </cfRule>
    <cfRule type="cellIs" dxfId="6" priority="17" operator="between">
      <formula>0.51</formula>
      <formula>0.6</formula>
    </cfRule>
  </conditionalFormatting>
  <conditionalFormatting sqref="U68:U70 U66">
    <cfRule type="cellIs" dxfId="5" priority="14" operator="lessThanOrEqual">
      <formula>0.5</formula>
    </cfRule>
    <cfRule type="cellIs" dxfId="4" priority="15" operator="between">
      <formula>0.51</formula>
      <formula>0.6</formula>
    </cfRule>
  </conditionalFormatting>
  <conditionalFormatting sqref="U65 R65 O65 L65">
    <cfRule type="cellIs" dxfId="3" priority="12" operator="lessThanOrEqual">
      <formula>0.5</formula>
    </cfRule>
    <cfRule type="cellIs" dxfId="2" priority="13" operator="between">
      <formula>0.51</formula>
      <formula>0.6</formula>
    </cfRule>
  </conditionalFormatting>
  <conditionalFormatting sqref="J68:J70 M68:M70 P68:P70 S68:S70 V68:V70 V65:V66 S65:S66 P65:P66 M65:M66 J65:J66">
    <cfRule type="cellIs" dxfId="1" priority="11" operator="between">
      <formula>1.6</formula>
      <formula>2</formula>
    </cfRule>
  </conditionalFormatting>
  <conditionalFormatting sqref="J68:J70 M68:M70 P68:P70 S68:S70 V68:V70 V65:V66 S65:S66 P65:P66 M65:M66 J65:J66">
    <cfRule type="cellIs" dxfId="0" priority="10" operator="lessThanOrEqual">
      <formula>1.5</formula>
    </cfRule>
  </conditionalFormatting>
  <conditionalFormatting sqref="I63:I64">
    <cfRule type="colorScale" priority="5">
      <colorScale>
        <cfvo type="percent" val="0"/>
        <cfvo type="percent" val="75"/>
        <color rgb="FFFF7128"/>
        <color theme="0"/>
      </colorScale>
    </cfRule>
  </conditionalFormatting>
  <conditionalFormatting sqref="O63:O64">
    <cfRule type="colorScale" priority="4">
      <colorScale>
        <cfvo type="percent" val="0"/>
        <cfvo type="percent" val="75"/>
        <color rgb="FFFF7128"/>
        <color theme="0"/>
      </colorScale>
    </cfRule>
  </conditionalFormatting>
  <conditionalFormatting sqref="L63:L64">
    <cfRule type="colorScale" priority="6">
      <colorScale>
        <cfvo type="percent" val="0"/>
        <cfvo type="percent" val="75"/>
        <color rgb="FFFF7128"/>
        <color theme="0"/>
      </colorScale>
    </cfRule>
  </conditionalFormatting>
  <conditionalFormatting sqref="R63:R64">
    <cfRule type="colorScale" priority="7">
      <colorScale>
        <cfvo type="percent" val="0"/>
        <cfvo type="percent" val="75"/>
        <color rgb="FFFF7128"/>
        <color theme="0"/>
      </colorScale>
    </cfRule>
  </conditionalFormatting>
  <conditionalFormatting sqref="U63:U64">
    <cfRule type="colorScale" priority="8">
      <colorScale>
        <cfvo type="percent" val="0"/>
        <cfvo type="percent" val="75"/>
        <color rgb="FFFF7128"/>
        <color theme="0"/>
      </colorScale>
    </cfRule>
  </conditionalFormatting>
  <conditionalFormatting sqref="F63:F64">
    <cfRule type="colorScale" priority="9">
      <colorScale>
        <cfvo type="percent" val="0"/>
        <cfvo type="percent" val="75"/>
        <color rgb="FFFF7128"/>
        <color theme="0"/>
      </colorScale>
    </cfRule>
  </conditionalFormatting>
  <conditionalFormatting sqref="O76">
    <cfRule type="colorScale" priority="731">
      <colorScale>
        <cfvo type="percent" val="0"/>
        <cfvo type="percent" val="75"/>
        <color rgb="FFFF7128"/>
        <color theme="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BOE - Full 5-Yr</vt:lpstr>
      <vt:lpstr>Regional Summary</vt:lpstr>
    </vt:vector>
  </TitlesOfParts>
  <Company>Boulder Valley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Segrue</dc:creator>
  <cp:lastModifiedBy>Glen Segrue</cp:lastModifiedBy>
  <cp:lastPrinted>2026-01-27T17:57:15Z</cp:lastPrinted>
  <dcterms:created xsi:type="dcterms:W3CDTF">2023-02-06T20:51:01Z</dcterms:created>
  <dcterms:modified xsi:type="dcterms:W3CDTF">2026-01-27T20:08:03Z</dcterms:modified>
</cp:coreProperties>
</file>